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ry\Documents\Documents\$Projects\Screenplays\Aureus\Resources\"/>
    </mc:Choice>
  </mc:AlternateContent>
  <xr:revisionPtr revIDLastSave="0" documentId="8_{F434878F-49AA-4308-8D65-6A08C7BCD4C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Overview" sheetId="1" r:id="rId1"/>
    <sheet name="Planning" sheetId="2" r:id="rId2"/>
    <sheet name="Micro" sheetId="3" r:id="rId3"/>
    <sheet name="Ultra Low" sheetId="4" r:id="rId4"/>
    <sheet name="Low Budget" sheetId="5" r:id="rId5"/>
    <sheet name="Production Co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9" i="6" l="1"/>
  <c r="F206" i="6"/>
  <c r="F205" i="6"/>
  <c r="F204" i="6"/>
  <c r="F202" i="6"/>
  <c r="H201" i="6"/>
  <c r="F201" i="6"/>
  <c r="G201" i="6" s="1"/>
  <c r="G197" i="6"/>
  <c r="G196" i="6"/>
  <c r="G195" i="6"/>
  <c r="G194" i="6"/>
  <c r="G190" i="6"/>
  <c r="G189" i="6"/>
  <c r="G188" i="6"/>
  <c r="G187" i="6"/>
  <c r="G186" i="6"/>
  <c r="G185" i="6"/>
  <c r="G191" i="6" s="1"/>
  <c r="G181" i="6"/>
  <c r="I180" i="6"/>
  <c r="G180" i="6"/>
  <c r="I179" i="6"/>
  <c r="G179" i="6"/>
  <c r="J179" i="6" s="1"/>
  <c r="G178" i="6"/>
  <c r="I177" i="6"/>
  <c r="G177" i="6"/>
  <c r="J177" i="6" s="1"/>
  <c r="I176" i="6"/>
  <c r="G176" i="6"/>
  <c r="J176" i="6" s="1"/>
  <c r="I175" i="6"/>
  <c r="G175" i="6"/>
  <c r="J175" i="6" s="1"/>
  <c r="I174" i="6"/>
  <c r="G174" i="6"/>
  <c r="J174" i="6" s="1"/>
  <c r="I173" i="6"/>
  <c r="G173" i="6"/>
  <c r="J173" i="6" s="1"/>
  <c r="G172" i="6"/>
  <c r="G171" i="6"/>
  <c r="G182" i="6" s="1"/>
  <c r="I167" i="6"/>
  <c r="J167" i="6" s="1"/>
  <c r="G167" i="6"/>
  <c r="J166" i="6"/>
  <c r="I166" i="6"/>
  <c r="G166" i="6"/>
  <c r="E165" i="6"/>
  <c r="G165" i="6" s="1"/>
  <c r="E164" i="6"/>
  <c r="G164" i="6" s="1"/>
  <c r="G163" i="6"/>
  <c r="E163" i="6"/>
  <c r="I159" i="6"/>
  <c r="E159" i="6"/>
  <c r="G159" i="6" s="1"/>
  <c r="I158" i="6"/>
  <c r="J158" i="6" s="1"/>
  <c r="G158" i="6"/>
  <c r="G157" i="6"/>
  <c r="G156" i="6"/>
  <c r="I155" i="6"/>
  <c r="J155" i="6" s="1"/>
  <c r="G155" i="6"/>
  <c r="G154" i="6"/>
  <c r="G153" i="6"/>
  <c r="I152" i="6"/>
  <c r="G152" i="6"/>
  <c r="G151" i="6"/>
  <c r="I151" i="6" s="1"/>
  <c r="G150" i="6"/>
  <c r="G146" i="6"/>
  <c r="I145" i="6"/>
  <c r="J145" i="6" s="1"/>
  <c r="G145" i="6"/>
  <c r="G144" i="6"/>
  <c r="I144" i="6" s="1"/>
  <c r="G143" i="6"/>
  <c r="E143" i="6"/>
  <c r="G142" i="6"/>
  <c r="I142" i="6" s="1"/>
  <c r="J142" i="6" s="1"/>
  <c r="J141" i="6"/>
  <c r="G141" i="6"/>
  <c r="I141" i="6" s="1"/>
  <c r="J137" i="6"/>
  <c r="G137" i="6"/>
  <c r="I137" i="6" s="1"/>
  <c r="E136" i="6"/>
  <c r="G136" i="6" s="1"/>
  <c r="G135" i="6"/>
  <c r="H134" i="6"/>
  <c r="G134" i="6"/>
  <c r="G133" i="6"/>
  <c r="I133" i="6" s="1"/>
  <c r="J133" i="6" s="1"/>
  <c r="G132" i="6"/>
  <c r="G131" i="6"/>
  <c r="I131" i="6" s="1"/>
  <c r="J131" i="6" s="1"/>
  <c r="H130" i="6"/>
  <c r="G130" i="6"/>
  <c r="G126" i="6"/>
  <c r="G125" i="6"/>
  <c r="G124" i="6"/>
  <c r="G123" i="6"/>
  <c r="G122" i="6"/>
  <c r="I121" i="6"/>
  <c r="J121" i="6" s="1"/>
  <c r="G121" i="6"/>
  <c r="G120" i="6"/>
  <c r="G119" i="6"/>
  <c r="I115" i="6"/>
  <c r="J115" i="6" s="1"/>
  <c r="G115" i="6"/>
  <c r="I114" i="6"/>
  <c r="J114" i="6" s="1"/>
  <c r="G114" i="6"/>
  <c r="E113" i="6"/>
  <c r="G113" i="6" s="1"/>
  <c r="G112" i="6"/>
  <c r="I112" i="6" s="1"/>
  <c r="J111" i="6"/>
  <c r="G111" i="6"/>
  <c r="I111" i="6" s="1"/>
  <c r="J110" i="6"/>
  <c r="E110" i="6"/>
  <c r="G110" i="6" s="1"/>
  <c r="I110" i="6" s="1"/>
  <c r="E109" i="6"/>
  <c r="G109" i="6" s="1"/>
  <c r="E108" i="6"/>
  <c r="G108" i="6" s="1"/>
  <c r="I104" i="6"/>
  <c r="G104" i="6"/>
  <c r="G103" i="6"/>
  <c r="G102" i="6"/>
  <c r="I102" i="6" s="1"/>
  <c r="J102" i="6" s="1"/>
  <c r="G101" i="6"/>
  <c r="I100" i="6"/>
  <c r="G100" i="6"/>
  <c r="G96" i="6"/>
  <c r="I95" i="6"/>
  <c r="J95" i="6" s="1"/>
  <c r="G95" i="6"/>
  <c r="G94" i="6"/>
  <c r="I93" i="6"/>
  <c r="J93" i="6" s="1"/>
  <c r="G93" i="6"/>
  <c r="I92" i="6"/>
  <c r="J92" i="6" s="1"/>
  <c r="G92" i="6"/>
  <c r="G91" i="6"/>
  <c r="I91" i="6" s="1"/>
  <c r="J91" i="6" s="1"/>
  <c r="G90" i="6"/>
  <c r="I90" i="6" s="1"/>
  <c r="J90" i="6" s="1"/>
  <c r="I89" i="6"/>
  <c r="J89" i="6" s="1"/>
  <c r="G89" i="6"/>
  <c r="I88" i="6"/>
  <c r="J88" i="6" s="1"/>
  <c r="G88" i="6"/>
  <c r="J87" i="6"/>
  <c r="I87" i="6"/>
  <c r="G87" i="6"/>
  <c r="I86" i="6"/>
  <c r="J86" i="6" s="1"/>
  <c r="G86" i="6"/>
  <c r="G85" i="6"/>
  <c r="J84" i="6"/>
  <c r="G84" i="6"/>
  <c r="I84" i="6" s="1"/>
  <c r="G83" i="6"/>
  <c r="G82" i="6"/>
  <c r="I82" i="6" s="1"/>
  <c r="J82" i="6" s="1"/>
  <c r="G81" i="6"/>
  <c r="G80" i="6"/>
  <c r="G76" i="6"/>
  <c r="I75" i="6"/>
  <c r="J75" i="6" s="1"/>
  <c r="G75" i="6"/>
  <c r="G74" i="6"/>
  <c r="I74" i="6" s="1"/>
  <c r="G73" i="6"/>
  <c r="I73" i="6" s="1"/>
  <c r="J73" i="6" s="1"/>
  <c r="G72" i="6"/>
  <c r="G71" i="6"/>
  <c r="I70" i="6"/>
  <c r="J70" i="6" s="1"/>
  <c r="G70" i="6"/>
  <c r="G69" i="6"/>
  <c r="G68" i="6"/>
  <c r="I68" i="6" s="1"/>
  <c r="H64" i="6"/>
  <c r="E64" i="6"/>
  <c r="G64" i="6" s="1"/>
  <c r="H63" i="6"/>
  <c r="G63" i="6"/>
  <c r="H62" i="6"/>
  <c r="E62" i="6"/>
  <c r="G62" i="6" s="1"/>
  <c r="H61" i="6"/>
  <c r="E61" i="6"/>
  <c r="G61" i="6" s="1"/>
  <c r="I60" i="6"/>
  <c r="H60" i="6"/>
  <c r="E60" i="6"/>
  <c r="G60" i="6" s="1"/>
  <c r="H59" i="6"/>
  <c r="E59" i="6"/>
  <c r="G59" i="6" s="1"/>
  <c r="H58" i="6"/>
  <c r="I58" i="6" s="1"/>
  <c r="J58" i="6" s="1"/>
  <c r="E58" i="6"/>
  <c r="G58" i="6" s="1"/>
  <c r="H57" i="6"/>
  <c r="E57" i="6"/>
  <c r="G57" i="6" s="1"/>
  <c r="I56" i="6"/>
  <c r="J56" i="6" s="1"/>
  <c r="H56" i="6"/>
  <c r="E56" i="6"/>
  <c r="G56" i="6" s="1"/>
  <c r="H55" i="6"/>
  <c r="G55" i="6"/>
  <c r="E55" i="6"/>
  <c r="H54" i="6"/>
  <c r="E54" i="6"/>
  <c r="G54" i="6" s="1"/>
  <c r="H53" i="6"/>
  <c r="I53" i="6" s="1"/>
  <c r="J53" i="6" s="1"/>
  <c r="G53" i="6"/>
  <c r="E53" i="6"/>
  <c r="H52" i="6"/>
  <c r="G52" i="6"/>
  <c r="E52" i="6"/>
  <c r="H51" i="6"/>
  <c r="G51" i="6"/>
  <c r="E51" i="6"/>
  <c r="I50" i="6"/>
  <c r="J50" i="6" s="1"/>
  <c r="H50" i="6"/>
  <c r="G50" i="6"/>
  <c r="E50" i="6"/>
  <c r="I49" i="6"/>
  <c r="J49" i="6" s="1"/>
  <c r="H49" i="6"/>
  <c r="E49" i="6"/>
  <c r="G49" i="6" s="1"/>
  <c r="I48" i="6"/>
  <c r="H48" i="6"/>
  <c r="E48" i="6"/>
  <c r="G48" i="6" s="1"/>
  <c r="H47" i="6"/>
  <c r="I47" i="6" s="1"/>
  <c r="J47" i="6" s="1"/>
  <c r="G47" i="6"/>
  <c r="E47" i="6"/>
  <c r="H46" i="6"/>
  <c r="E46" i="6"/>
  <c r="G46" i="6" s="1"/>
  <c r="H45" i="6"/>
  <c r="E45" i="6"/>
  <c r="G45" i="6" s="1"/>
  <c r="H44" i="6"/>
  <c r="E44" i="6"/>
  <c r="G44" i="6" s="1"/>
  <c r="G41" i="6"/>
  <c r="J40" i="6"/>
  <c r="H40" i="6"/>
  <c r="G40" i="6"/>
  <c r="I40" i="6" s="1"/>
  <c r="I39" i="6"/>
  <c r="J39" i="6" s="1"/>
  <c r="H39" i="6"/>
  <c r="G39" i="6"/>
  <c r="H38" i="6"/>
  <c r="G38" i="6"/>
  <c r="H37" i="6"/>
  <c r="I37" i="6" s="1"/>
  <c r="J37" i="6" s="1"/>
  <c r="G37" i="6"/>
  <c r="H36" i="6"/>
  <c r="G36" i="6"/>
  <c r="H35" i="6"/>
  <c r="G35" i="6"/>
  <c r="H34" i="6"/>
  <c r="G34" i="6"/>
  <c r="I34" i="6" s="1"/>
  <c r="I33" i="6"/>
  <c r="J33" i="6" s="1"/>
  <c r="H33" i="6"/>
  <c r="G33" i="6"/>
  <c r="J32" i="6"/>
  <c r="H32" i="6"/>
  <c r="G32" i="6"/>
  <c r="I32" i="6" s="1"/>
  <c r="J31" i="6"/>
  <c r="I31" i="6"/>
  <c r="H31" i="6"/>
  <c r="G31" i="6"/>
  <c r="I30" i="6"/>
  <c r="H30" i="6"/>
  <c r="G30" i="6"/>
  <c r="H29" i="6"/>
  <c r="I29" i="6" s="1"/>
  <c r="J29" i="6" s="1"/>
  <c r="G29" i="6"/>
  <c r="I28" i="6"/>
  <c r="J28" i="6" s="1"/>
  <c r="H28" i="6"/>
  <c r="G28" i="6"/>
  <c r="I27" i="6"/>
  <c r="J27" i="6" s="1"/>
  <c r="H27" i="6"/>
  <c r="G27" i="6"/>
  <c r="H26" i="6"/>
  <c r="G26" i="6"/>
  <c r="I22" i="6"/>
  <c r="J22" i="6" s="1"/>
  <c r="G22" i="6"/>
  <c r="H21" i="6"/>
  <c r="G21" i="6"/>
  <c r="G20" i="6"/>
  <c r="H19" i="6"/>
  <c r="G19" i="6"/>
  <c r="E15" i="6"/>
  <c r="G15" i="6" s="1"/>
  <c r="G14" i="6"/>
  <c r="I14" i="6" s="1"/>
  <c r="J14" i="6" s="1"/>
  <c r="G13" i="6"/>
  <c r="G12" i="6"/>
  <c r="I12" i="6" s="1"/>
  <c r="J12" i="6" s="1"/>
  <c r="G11" i="6"/>
  <c r="G10" i="6"/>
  <c r="D5" i="6"/>
  <c r="J209" i="5"/>
  <c r="F206" i="5"/>
  <c r="F205" i="5"/>
  <c r="F204" i="5"/>
  <c r="F202" i="5"/>
  <c r="H201" i="5"/>
  <c r="F201" i="5"/>
  <c r="G198" i="5"/>
  <c r="I197" i="5"/>
  <c r="J197" i="5" s="1"/>
  <c r="G197" i="5"/>
  <c r="J196" i="5"/>
  <c r="I196" i="5"/>
  <c r="G196" i="5"/>
  <c r="G195" i="5"/>
  <c r="G194" i="5"/>
  <c r="I194" i="5" s="1"/>
  <c r="J194" i="5" s="1"/>
  <c r="G190" i="5"/>
  <c r="G189" i="5"/>
  <c r="I189" i="5" s="1"/>
  <c r="G188" i="5"/>
  <c r="I188" i="5" s="1"/>
  <c r="G187" i="5"/>
  <c r="G186" i="5"/>
  <c r="I186" i="5" s="1"/>
  <c r="J186" i="5" s="1"/>
  <c r="G185" i="5"/>
  <c r="G181" i="5"/>
  <c r="I181" i="5" s="1"/>
  <c r="J181" i="5" s="1"/>
  <c r="G180" i="5"/>
  <c r="I180" i="5" s="1"/>
  <c r="J180" i="5" s="1"/>
  <c r="G179" i="5"/>
  <c r="G178" i="5"/>
  <c r="G177" i="5"/>
  <c r="G176" i="5"/>
  <c r="G175" i="5"/>
  <c r="G174" i="5"/>
  <c r="J173" i="5"/>
  <c r="G173" i="5"/>
  <c r="I173" i="5" s="1"/>
  <c r="I172" i="5"/>
  <c r="J172" i="5" s="1"/>
  <c r="G172" i="5"/>
  <c r="G171" i="5"/>
  <c r="I167" i="5"/>
  <c r="J167" i="5" s="1"/>
  <c r="G167" i="5"/>
  <c r="G166" i="5"/>
  <c r="E165" i="5"/>
  <c r="G165" i="5" s="1"/>
  <c r="E164" i="5"/>
  <c r="G164" i="5" s="1"/>
  <c r="E163" i="5"/>
  <c r="G163" i="5" s="1"/>
  <c r="E159" i="5"/>
  <c r="G159" i="5" s="1"/>
  <c r="J158" i="5"/>
  <c r="G158" i="5"/>
  <c r="I158" i="5" s="1"/>
  <c r="G157" i="5"/>
  <c r="I157" i="5" s="1"/>
  <c r="J157" i="5" s="1"/>
  <c r="I156" i="5"/>
  <c r="J156" i="5" s="1"/>
  <c r="G156" i="5"/>
  <c r="G155" i="5"/>
  <c r="G154" i="5"/>
  <c r="I153" i="5"/>
  <c r="J153" i="5" s="1"/>
  <c r="G153" i="5"/>
  <c r="G152" i="5"/>
  <c r="I152" i="5" s="1"/>
  <c r="J151" i="5"/>
  <c r="I151" i="5"/>
  <c r="G151" i="5"/>
  <c r="G150" i="5"/>
  <c r="G146" i="5"/>
  <c r="I145" i="5"/>
  <c r="G145" i="5"/>
  <c r="G144" i="5"/>
  <c r="E143" i="5"/>
  <c r="G143" i="5" s="1"/>
  <c r="G142" i="5"/>
  <c r="I141" i="5"/>
  <c r="G141" i="5"/>
  <c r="I137" i="5"/>
  <c r="J137" i="5" s="1"/>
  <c r="G137" i="5"/>
  <c r="G136" i="5"/>
  <c r="E136" i="5"/>
  <c r="I135" i="5"/>
  <c r="J135" i="5" s="1"/>
  <c r="G135" i="5"/>
  <c r="H134" i="5"/>
  <c r="I134" i="5" s="1"/>
  <c r="J134" i="5" s="1"/>
  <c r="G134" i="5"/>
  <c r="I133" i="5"/>
  <c r="J133" i="5" s="1"/>
  <c r="G133" i="5"/>
  <c r="G132" i="5"/>
  <c r="I132" i="5" s="1"/>
  <c r="G131" i="5"/>
  <c r="I131" i="5" s="1"/>
  <c r="J131" i="5" s="1"/>
  <c r="H130" i="5"/>
  <c r="G130" i="5"/>
  <c r="G126" i="5"/>
  <c r="I126" i="5" s="1"/>
  <c r="G125" i="5"/>
  <c r="G124" i="5"/>
  <c r="G123" i="5"/>
  <c r="I123" i="5" s="1"/>
  <c r="J123" i="5" s="1"/>
  <c r="I122" i="5"/>
  <c r="J122" i="5" s="1"/>
  <c r="G122" i="5"/>
  <c r="G121" i="5"/>
  <c r="G120" i="5"/>
  <c r="I119" i="5"/>
  <c r="G119" i="5"/>
  <c r="G116" i="5"/>
  <c r="G115" i="5"/>
  <c r="I115" i="5" s="1"/>
  <c r="J115" i="5" s="1"/>
  <c r="I114" i="5"/>
  <c r="J114" i="5" s="1"/>
  <c r="G114" i="5"/>
  <c r="G113" i="5"/>
  <c r="E113" i="5"/>
  <c r="I112" i="5"/>
  <c r="G112" i="5"/>
  <c r="G111" i="5"/>
  <c r="E110" i="5"/>
  <c r="G110" i="5" s="1"/>
  <c r="G109" i="5"/>
  <c r="I109" i="5" s="1"/>
  <c r="J109" i="5" s="1"/>
  <c r="E109" i="5"/>
  <c r="E108" i="5"/>
  <c r="G108" i="5" s="1"/>
  <c r="G104" i="5"/>
  <c r="G103" i="5"/>
  <c r="G102" i="5"/>
  <c r="G101" i="5"/>
  <c r="I101" i="5" s="1"/>
  <c r="J101" i="5" s="1"/>
  <c r="G100" i="5"/>
  <c r="G96" i="5"/>
  <c r="I96" i="5" s="1"/>
  <c r="J96" i="5" s="1"/>
  <c r="G95" i="5"/>
  <c r="G94" i="5"/>
  <c r="I93" i="5"/>
  <c r="J93" i="5" s="1"/>
  <c r="G93" i="5"/>
  <c r="G92" i="5"/>
  <c r="I91" i="5"/>
  <c r="J91" i="5" s="1"/>
  <c r="G91" i="5"/>
  <c r="I90" i="5"/>
  <c r="J90" i="5" s="1"/>
  <c r="G90" i="5"/>
  <c r="J89" i="5"/>
  <c r="G89" i="5"/>
  <c r="I89" i="5" s="1"/>
  <c r="I88" i="5"/>
  <c r="J88" i="5" s="1"/>
  <c r="G88" i="5"/>
  <c r="G87" i="5"/>
  <c r="G86" i="5"/>
  <c r="I86" i="5" s="1"/>
  <c r="G85" i="5"/>
  <c r="J84" i="5"/>
  <c r="I84" i="5"/>
  <c r="G84" i="5"/>
  <c r="I83" i="5"/>
  <c r="G83" i="5"/>
  <c r="G82" i="5"/>
  <c r="I82" i="5" s="1"/>
  <c r="J82" i="5" s="1"/>
  <c r="G81" i="5"/>
  <c r="G80" i="5"/>
  <c r="G76" i="5"/>
  <c r="G75" i="5"/>
  <c r="G74" i="5"/>
  <c r="G73" i="5"/>
  <c r="G72" i="5"/>
  <c r="I72" i="5" s="1"/>
  <c r="J72" i="5" s="1"/>
  <c r="G71" i="5"/>
  <c r="I71" i="5" s="1"/>
  <c r="J71" i="5" s="1"/>
  <c r="J70" i="5"/>
  <c r="I70" i="5"/>
  <c r="G70" i="5"/>
  <c r="G69" i="5"/>
  <c r="G68" i="5"/>
  <c r="H64" i="5"/>
  <c r="E64" i="5"/>
  <c r="G64" i="5" s="1"/>
  <c r="H63" i="5"/>
  <c r="G63" i="5"/>
  <c r="H62" i="5"/>
  <c r="E62" i="5"/>
  <c r="G62" i="5" s="1"/>
  <c r="I62" i="5" s="1"/>
  <c r="H61" i="5"/>
  <c r="G61" i="5"/>
  <c r="E61" i="5"/>
  <c r="H60" i="5"/>
  <c r="I60" i="5" s="1"/>
  <c r="G60" i="5"/>
  <c r="E60" i="5"/>
  <c r="H59" i="5"/>
  <c r="G59" i="5"/>
  <c r="E59" i="5"/>
  <c r="H58" i="5"/>
  <c r="E58" i="5"/>
  <c r="G58" i="5" s="1"/>
  <c r="I57" i="5"/>
  <c r="J57" i="5" s="1"/>
  <c r="H57" i="5"/>
  <c r="E57" i="5"/>
  <c r="G57" i="5" s="1"/>
  <c r="H56" i="5"/>
  <c r="E56" i="5"/>
  <c r="G56" i="5" s="1"/>
  <c r="H55" i="5"/>
  <c r="G55" i="5"/>
  <c r="E55" i="5"/>
  <c r="H54" i="5"/>
  <c r="E54" i="5"/>
  <c r="G54" i="5" s="1"/>
  <c r="J53" i="5"/>
  <c r="H53" i="5"/>
  <c r="E53" i="5"/>
  <c r="G53" i="5" s="1"/>
  <c r="I53" i="5" s="1"/>
  <c r="H52" i="5"/>
  <c r="E52" i="5"/>
  <c r="G52" i="5" s="1"/>
  <c r="H51" i="5"/>
  <c r="E51" i="5"/>
  <c r="G51" i="5" s="1"/>
  <c r="H50" i="5"/>
  <c r="E50" i="5"/>
  <c r="G50" i="5" s="1"/>
  <c r="H49" i="5"/>
  <c r="E49" i="5"/>
  <c r="G49" i="5" s="1"/>
  <c r="H48" i="5"/>
  <c r="E48" i="5"/>
  <c r="G48" i="5" s="1"/>
  <c r="H47" i="5"/>
  <c r="E47" i="5"/>
  <c r="G47" i="5" s="1"/>
  <c r="H46" i="5"/>
  <c r="E46" i="5"/>
  <c r="G46" i="5" s="1"/>
  <c r="H45" i="5"/>
  <c r="E45" i="5"/>
  <c r="G45" i="5" s="1"/>
  <c r="H44" i="5"/>
  <c r="E44" i="5"/>
  <c r="G44" i="5" s="1"/>
  <c r="I40" i="5"/>
  <c r="H40" i="5"/>
  <c r="G40" i="5"/>
  <c r="H39" i="5"/>
  <c r="I39" i="5" s="1"/>
  <c r="J39" i="5" s="1"/>
  <c r="G39" i="5"/>
  <c r="H38" i="5"/>
  <c r="G38" i="5"/>
  <c r="H37" i="5"/>
  <c r="G37" i="5"/>
  <c r="H36" i="5"/>
  <c r="G36" i="5"/>
  <c r="H35" i="5"/>
  <c r="G35" i="5"/>
  <c r="H34" i="5"/>
  <c r="G34" i="5"/>
  <c r="J33" i="5"/>
  <c r="H33" i="5"/>
  <c r="G33" i="5"/>
  <c r="I33" i="5" s="1"/>
  <c r="H32" i="5"/>
  <c r="G32" i="5"/>
  <c r="I32" i="5" s="1"/>
  <c r="H31" i="5"/>
  <c r="I31" i="5" s="1"/>
  <c r="J31" i="5" s="1"/>
  <c r="G31" i="5"/>
  <c r="I30" i="5"/>
  <c r="H30" i="5"/>
  <c r="G30" i="5"/>
  <c r="H29" i="5"/>
  <c r="G29" i="5"/>
  <c r="H28" i="5"/>
  <c r="G28" i="5"/>
  <c r="H27" i="5"/>
  <c r="G27" i="5"/>
  <c r="I27" i="5" s="1"/>
  <c r="I26" i="5"/>
  <c r="H26" i="5"/>
  <c r="G26" i="5"/>
  <c r="I22" i="5"/>
  <c r="J22" i="5" s="1"/>
  <c r="G22" i="5"/>
  <c r="H21" i="5"/>
  <c r="G21" i="5"/>
  <c r="J20" i="5"/>
  <c r="G20" i="5"/>
  <c r="I20" i="5" s="1"/>
  <c r="H19" i="5"/>
  <c r="I19" i="5" s="1"/>
  <c r="G19" i="5"/>
  <c r="E15" i="5"/>
  <c r="G15" i="5" s="1"/>
  <c r="G14" i="5"/>
  <c r="G13" i="5"/>
  <c r="I13" i="5" s="1"/>
  <c r="G12" i="5"/>
  <c r="I12" i="5" s="1"/>
  <c r="I11" i="5"/>
  <c r="J11" i="5" s="1"/>
  <c r="G11" i="5"/>
  <c r="G10" i="5"/>
  <c r="I10" i="5" s="1"/>
  <c r="D5" i="5"/>
  <c r="J209" i="4"/>
  <c r="F206" i="4"/>
  <c r="F205" i="4"/>
  <c r="F204" i="4"/>
  <c r="F202" i="4"/>
  <c r="H201" i="4"/>
  <c r="F201" i="4"/>
  <c r="G197" i="4"/>
  <c r="G196" i="4"/>
  <c r="G195" i="4"/>
  <c r="I194" i="4"/>
  <c r="J194" i="4" s="1"/>
  <c r="G194" i="4"/>
  <c r="G190" i="4"/>
  <c r="I190" i="4" s="1"/>
  <c r="J190" i="4" s="1"/>
  <c r="G189" i="4"/>
  <c r="I188" i="4"/>
  <c r="J188" i="4" s="1"/>
  <c r="G188" i="4"/>
  <c r="J187" i="4"/>
  <c r="G187" i="4"/>
  <c r="I187" i="4" s="1"/>
  <c r="I186" i="4"/>
  <c r="J186" i="4" s="1"/>
  <c r="G186" i="4"/>
  <c r="G185" i="4"/>
  <c r="G181" i="4"/>
  <c r="G180" i="4"/>
  <c r="I180" i="4" s="1"/>
  <c r="J180" i="4" s="1"/>
  <c r="G179" i="4"/>
  <c r="I179" i="4" s="1"/>
  <c r="J179" i="4" s="1"/>
  <c r="G178" i="4"/>
  <c r="I178" i="4" s="1"/>
  <c r="J178" i="4" s="1"/>
  <c r="G177" i="4"/>
  <c r="G176" i="4"/>
  <c r="I176" i="4" s="1"/>
  <c r="J176" i="4" s="1"/>
  <c r="I175" i="4"/>
  <c r="J175" i="4" s="1"/>
  <c r="G175" i="4"/>
  <c r="G174" i="4"/>
  <c r="G173" i="4"/>
  <c r="I173" i="4" s="1"/>
  <c r="I172" i="4"/>
  <c r="J172" i="4" s="1"/>
  <c r="G172" i="4"/>
  <c r="G171" i="4"/>
  <c r="G167" i="4"/>
  <c r="G166" i="4"/>
  <c r="E165" i="4"/>
  <c r="G165" i="4" s="1"/>
  <c r="I164" i="4"/>
  <c r="G164" i="4"/>
  <c r="E164" i="4"/>
  <c r="G163" i="4"/>
  <c r="E163" i="4"/>
  <c r="G159" i="4"/>
  <c r="G160" i="4" s="1"/>
  <c r="E159" i="4"/>
  <c r="G158" i="4"/>
  <c r="I158" i="4" s="1"/>
  <c r="J158" i="4" s="1"/>
  <c r="G157" i="4"/>
  <c r="I157" i="4" s="1"/>
  <c r="J157" i="4" s="1"/>
  <c r="G156" i="4"/>
  <c r="G155" i="4"/>
  <c r="I155" i="4" s="1"/>
  <c r="J155" i="4" s="1"/>
  <c r="G154" i="4"/>
  <c r="G153" i="4"/>
  <c r="I152" i="4"/>
  <c r="J152" i="4" s="1"/>
  <c r="G152" i="4"/>
  <c r="J151" i="4"/>
  <c r="I151" i="4"/>
  <c r="G151" i="4"/>
  <c r="G150" i="4"/>
  <c r="G146" i="4"/>
  <c r="G145" i="4"/>
  <c r="I144" i="4"/>
  <c r="J144" i="4" s="1"/>
  <c r="G144" i="4"/>
  <c r="G143" i="4"/>
  <c r="I143" i="4" s="1"/>
  <c r="J143" i="4" s="1"/>
  <c r="E143" i="4"/>
  <c r="G142" i="4"/>
  <c r="G141" i="4"/>
  <c r="I141" i="4" s="1"/>
  <c r="G138" i="4"/>
  <c r="I137" i="4"/>
  <c r="J137" i="4" s="1"/>
  <c r="G137" i="4"/>
  <c r="E136" i="4"/>
  <c r="G136" i="4" s="1"/>
  <c r="G135" i="4"/>
  <c r="I135" i="4" s="1"/>
  <c r="J135" i="4" s="1"/>
  <c r="I134" i="4"/>
  <c r="J134" i="4" s="1"/>
  <c r="H134" i="4"/>
  <c r="G134" i="4"/>
  <c r="I133" i="4"/>
  <c r="J133" i="4" s="1"/>
  <c r="G133" i="4"/>
  <c r="G132" i="4"/>
  <c r="I131" i="4"/>
  <c r="J131" i="4" s="1"/>
  <c r="G131" i="4"/>
  <c r="I130" i="4"/>
  <c r="H130" i="4"/>
  <c r="G130" i="4"/>
  <c r="G126" i="4"/>
  <c r="G125" i="4"/>
  <c r="I124" i="4"/>
  <c r="G124" i="4"/>
  <c r="G123" i="4"/>
  <c r="G122" i="4"/>
  <c r="G121" i="4"/>
  <c r="G120" i="4"/>
  <c r="I120" i="4" s="1"/>
  <c r="J120" i="4" s="1"/>
  <c r="I119" i="4"/>
  <c r="G119" i="4"/>
  <c r="I115" i="4"/>
  <c r="J115" i="4" s="1"/>
  <c r="G115" i="4"/>
  <c r="G114" i="4"/>
  <c r="I113" i="4"/>
  <c r="E113" i="4"/>
  <c r="G113" i="4" s="1"/>
  <c r="G112" i="4"/>
  <c r="I111" i="4"/>
  <c r="J111" i="4" s="1"/>
  <c r="G111" i="4"/>
  <c r="G110" i="4"/>
  <c r="I110" i="4" s="1"/>
  <c r="E110" i="4"/>
  <c r="E109" i="4"/>
  <c r="G109" i="4" s="1"/>
  <c r="E108" i="4"/>
  <c r="G108" i="4" s="1"/>
  <c r="G104" i="4"/>
  <c r="G103" i="4"/>
  <c r="G102" i="4"/>
  <c r="G101" i="4"/>
  <c r="I101" i="4" s="1"/>
  <c r="J101" i="4" s="1"/>
  <c r="G100" i="4"/>
  <c r="J96" i="4"/>
  <c r="I96" i="4"/>
  <c r="G96" i="4"/>
  <c r="G95" i="4"/>
  <c r="G94" i="4"/>
  <c r="G93" i="4"/>
  <c r="G92" i="4"/>
  <c r="I91" i="4"/>
  <c r="J91" i="4" s="1"/>
  <c r="G91" i="4"/>
  <c r="G90" i="4"/>
  <c r="G89" i="4"/>
  <c r="I88" i="4"/>
  <c r="J88" i="4" s="1"/>
  <c r="G88" i="4"/>
  <c r="I87" i="4"/>
  <c r="J87" i="4" s="1"/>
  <c r="G87" i="4"/>
  <c r="G86" i="4"/>
  <c r="G85" i="4"/>
  <c r="G84" i="4"/>
  <c r="G83" i="4"/>
  <c r="J82" i="4"/>
  <c r="I82" i="4"/>
  <c r="G82" i="4"/>
  <c r="G81" i="4"/>
  <c r="G80" i="4"/>
  <c r="I80" i="4" s="1"/>
  <c r="J76" i="4"/>
  <c r="I76" i="4"/>
  <c r="G76" i="4"/>
  <c r="G75" i="4"/>
  <c r="I74" i="4"/>
  <c r="J74" i="4" s="1"/>
  <c r="G74" i="4"/>
  <c r="G73" i="4"/>
  <c r="J72" i="4"/>
  <c r="I72" i="4"/>
  <c r="G72" i="4"/>
  <c r="G71" i="4"/>
  <c r="G70" i="4"/>
  <c r="G69" i="4"/>
  <c r="I69" i="4" s="1"/>
  <c r="J69" i="4" s="1"/>
  <c r="G68" i="4"/>
  <c r="I68" i="4" s="1"/>
  <c r="H64" i="4"/>
  <c r="G64" i="4"/>
  <c r="E64" i="4"/>
  <c r="H63" i="4"/>
  <c r="G63" i="4"/>
  <c r="H62" i="4"/>
  <c r="E62" i="4"/>
  <c r="G62" i="4" s="1"/>
  <c r="I62" i="4" s="1"/>
  <c r="H61" i="4"/>
  <c r="E61" i="4"/>
  <c r="G61" i="4" s="1"/>
  <c r="H60" i="4"/>
  <c r="E60" i="4"/>
  <c r="G60" i="4" s="1"/>
  <c r="H59" i="4"/>
  <c r="E59" i="4"/>
  <c r="G59" i="4" s="1"/>
  <c r="H58" i="4"/>
  <c r="E58" i="4"/>
  <c r="G58" i="4" s="1"/>
  <c r="H57" i="4"/>
  <c r="I57" i="4" s="1"/>
  <c r="G57" i="4"/>
  <c r="E57" i="4"/>
  <c r="J56" i="4"/>
  <c r="H56" i="4"/>
  <c r="E56" i="4"/>
  <c r="G56" i="4" s="1"/>
  <c r="I56" i="4" s="1"/>
  <c r="H55" i="4"/>
  <c r="E55" i="4"/>
  <c r="G55" i="4" s="1"/>
  <c r="I55" i="4" s="1"/>
  <c r="J55" i="4" s="1"/>
  <c r="H54" i="4"/>
  <c r="E54" i="4"/>
  <c r="G54" i="4" s="1"/>
  <c r="I53" i="4"/>
  <c r="J53" i="4" s="1"/>
  <c r="H53" i="4"/>
  <c r="E53" i="4"/>
  <c r="G53" i="4" s="1"/>
  <c r="H52" i="4"/>
  <c r="E52" i="4"/>
  <c r="G52" i="4" s="1"/>
  <c r="H51" i="4"/>
  <c r="E51" i="4"/>
  <c r="G51" i="4" s="1"/>
  <c r="J50" i="4"/>
  <c r="H50" i="4"/>
  <c r="E50" i="4"/>
  <c r="G50" i="4" s="1"/>
  <c r="I50" i="4" s="1"/>
  <c r="H49" i="4"/>
  <c r="E49" i="4"/>
  <c r="G49" i="4" s="1"/>
  <c r="J48" i="4"/>
  <c r="H48" i="4"/>
  <c r="E48" i="4"/>
  <c r="G48" i="4" s="1"/>
  <c r="I48" i="4" s="1"/>
  <c r="H47" i="4"/>
  <c r="G47" i="4"/>
  <c r="I47" i="4" s="1"/>
  <c r="J47" i="4" s="1"/>
  <c r="E47" i="4"/>
  <c r="H46" i="4"/>
  <c r="G46" i="4"/>
  <c r="I46" i="4" s="1"/>
  <c r="E46" i="4"/>
  <c r="H45" i="4"/>
  <c r="E45" i="4"/>
  <c r="G45" i="4" s="1"/>
  <c r="I44" i="4"/>
  <c r="H44" i="4"/>
  <c r="E44" i="4"/>
  <c r="G44" i="4" s="1"/>
  <c r="H40" i="4"/>
  <c r="I40" i="4" s="1"/>
  <c r="J40" i="4" s="1"/>
  <c r="G40" i="4"/>
  <c r="H39" i="4"/>
  <c r="G39" i="4"/>
  <c r="H38" i="4"/>
  <c r="G38" i="4"/>
  <c r="I38" i="4" s="1"/>
  <c r="J37" i="4"/>
  <c r="H37" i="4"/>
  <c r="G37" i="4"/>
  <c r="I37" i="4" s="1"/>
  <c r="I36" i="4"/>
  <c r="J36" i="4" s="1"/>
  <c r="H36" i="4"/>
  <c r="G36" i="4"/>
  <c r="I35" i="4"/>
  <c r="J35" i="4" s="1"/>
  <c r="H35" i="4"/>
  <c r="G35" i="4"/>
  <c r="H34" i="4"/>
  <c r="I34" i="4" s="1"/>
  <c r="J34" i="4" s="1"/>
  <c r="G34" i="4"/>
  <c r="H33" i="4"/>
  <c r="I33" i="4" s="1"/>
  <c r="J33" i="4" s="1"/>
  <c r="G33" i="4"/>
  <c r="H32" i="4"/>
  <c r="G32" i="4"/>
  <c r="J31" i="4"/>
  <c r="I31" i="4"/>
  <c r="H31" i="4"/>
  <c r="G31" i="4"/>
  <c r="I30" i="4"/>
  <c r="J30" i="4" s="1"/>
  <c r="H30" i="4"/>
  <c r="G30" i="4"/>
  <c r="J29" i="4"/>
  <c r="H29" i="4"/>
  <c r="G29" i="4"/>
  <c r="I29" i="4" s="1"/>
  <c r="I28" i="4"/>
  <c r="J28" i="4" s="1"/>
  <c r="H28" i="4"/>
  <c r="G28" i="4"/>
  <c r="H27" i="4"/>
  <c r="I27" i="4" s="1"/>
  <c r="J27" i="4" s="1"/>
  <c r="G27" i="4"/>
  <c r="H26" i="4"/>
  <c r="I26" i="4" s="1"/>
  <c r="G26" i="4"/>
  <c r="G22" i="4"/>
  <c r="I22" i="4" s="1"/>
  <c r="J22" i="4" s="1"/>
  <c r="H21" i="4"/>
  <c r="G21" i="4"/>
  <c r="G23" i="4" s="1"/>
  <c r="G20" i="4"/>
  <c r="I20" i="4" s="1"/>
  <c r="J20" i="4" s="1"/>
  <c r="I19" i="4"/>
  <c r="H19" i="4"/>
  <c r="G19" i="4"/>
  <c r="I15" i="4"/>
  <c r="J15" i="4" s="1"/>
  <c r="E15" i="4"/>
  <c r="G15" i="4" s="1"/>
  <c r="I14" i="4"/>
  <c r="J14" i="4" s="1"/>
  <c r="G14" i="4"/>
  <c r="G13" i="4"/>
  <c r="G12" i="4"/>
  <c r="I12" i="4" s="1"/>
  <c r="G11" i="4"/>
  <c r="G10" i="4"/>
  <c r="D5" i="4"/>
  <c r="J209" i="3"/>
  <c r="D35" i="1" s="1"/>
  <c r="F206" i="3"/>
  <c r="F205" i="3"/>
  <c r="F204" i="3"/>
  <c r="F202" i="3"/>
  <c r="H201" i="3"/>
  <c r="F201" i="3"/>
  <c r="J197" i="3"/>
  <c r="G197" i="3"/>
  <c r="I197" i="3" s="1"/>
  <c r="G196" i="3"/>
  <c r="J195" i="3"/>
  <c r="I195" i="3"/>
  <c r="G195" i="3"/>
  <c r="G194" i="3"/>
  <c r="G198" i="3" s="1"/>
  <c r="I191" i="3"/>
  <c r="I190" i="3"/>
  <c r="J190" i="3" s="1"/>
  <c r="G190" i="3"/>
  <c r="I189" i="3"/>
  <c r="G189" i="3"/>
  <c r="G188" i="3"/>
  <c r="I188" i="3" s="1"/>
  <c r="J188" i="3" s="1"/>
  <c r="J187" i="3"/>
  <c r="I187" i="3"/>
  <c r="G187" i="3"/>
  <c r="I186" i="3"/>
  <c r="J186" i="3" s="1"/>
  <c r="G186" i="3"/>
  <c r="G191" i="3" s="1"/>
  <c r="G185" i="3"/>
  <c r="I185" i="3" s="1"/>
  <c r="G181" i="3"/>
  <c r="G180" i="3"/>
  <c r="G179" i="3"/>
  <c r="J178" i="3"/>
  <c r="I178" i="3"/>
  <c r="G178" i="3"/>
  <c r="G177" i="3"/>
  <c r="G176" i="3"/>
  <c r="I176" i="3" s="1"/>
  <c r="J176" i="3" s="1"/>
  <c r="G175" i="3"/>
  <c r="G174" i="3"/>
  <c r="I174" i="3" s="1"/>
  <c r="J174" i="3" s="1"/>
  <c r="G173" i="3"/>
  <c r="G172" i="3"/>
  <c r="G171" i="3"/>
  <c r="G167" i="3"/>
  <c r="G166" i="3"/>
  <c r="G165" i="3"/>
  <c r="E165" i="3"/>
  <c r="E164" i="3"/>
  <c r="G164" i="3" s="1"/>
  <c r="I164" i="3" s="1"/>
  <c r="G163" i="3"/>
  <c r="E163" i="3"/>
  <c r="E159" i="3"/>
  <c r="G159" i="3" s="1"/>
  <c r="G158" i="3"/>
  <c r="G157" i="3"/>
  <c r="I157" i="3" s="1"/>
  <c r="J157" i="3" s="1"/>
  <c r="J156" i="3"/>
  <c r="I156" i="3"/>
  <c r="G156" i="3"/>
  <c r="G155" i="3"/>
  <c r="G154" i="3"/>
  <c r="G153" i="3"/>
  <c r="I153" i="3" s="1"/>
  <c r="G152" i="3"/>
  <c r="I152" i="3" s="1"/>
  <c r="J152" i="3" s="1"/>
  <c r="G151" i="3"/>
  <c r="G150" i="3"/>
  <c r="J146" i="3"/>
  <c r="I146" i="3"/>
  <c r="G146" i="3"/>
  <c r="G145" i="3"/>
  <c r="G144" i="3"/>
  <c r="E143" i="3"/>
  <c r="G143" i="3" s="1"/>
  <c r="G142" i="3"/>
  <c r="I142" i="3" s="1"/>
  <c r="J142" i="3" s="1"/>
  <c r="I141" i="3"/>
  <c r="G141" i="3"/>
  <c r="G137" i="3"/>
  <c r="I137" i="3" s="1"/>
  <c r="J137" i="3" s="1"/>
  <c r="G136" i="3"/>
  <c r="E136" i="3"/>
  <c r="I135" i="3"/>
  <c r="J135" i="3" s="1"/>
  <c r="G135" i="3"/>
  <c r="I134" i="3"/>
  <c r="J134" i="3" s="1"/>
  <c r="H134" i="3"/>
  <c r="G134" i="3"/>
  <c r="G133" i="3"/>
  <c r="G132" i="3"/>
  <c r="G131" i="3"/>
  <c r="I131" i="3" s="1"/>
  <c r="J131" i="3" s="1"/>
  <c r="I130" i="3"/>
  <c r="H130" i="3"/>
  <c r="G130" i="3"/>
  <c r="G126" i="3"/>
  <c r="I126" i="3" s="1"/>
  <c r="J126" i="3" s="1"/>
  <c r="G125" i="3"/>
  <c r="G124" i="3"/>
  <c r="I124" i="3" s="1"/>
  <c r="J124" i="3" s="1"/>
  <c r="G123" i="3"/>
  <c r="I122" i="3"/>
  <c r="J122" i="3" s="1"/>
  <c r="G122" i="3"/>
  <c r="G121" i="3"/>
  <c r="G120" i="3"/>
  <c r="G119" i="3"/>
  <c r="G115" i="3"/>
  <c r="I115" i="3" s="1"/>
  <c r="G114" i="3"/>
  <c r="E113" i="3"/>
  <c r="G113" i="3" s="1"/>
  <c r="G112" i="3"/>
  <c r="G111" i="3"/>
  <c r="G110" i="3"/>
  <c r="E110" i="3"/>
  <c r="E109" i="3"/>
  <c r="G109" i="3" s="1"/>
  <c r="E108" i="3"/>
  <c r="G108" i="3" s="1"/>
  <c r="G104" i="3"/>
  <c r="G103" i="3"/>
  <c r="G102" i="3"/>
  <c r="I102" i="3" s="1"/>
  <c r="J102" i="3" s="1"/>
  <c r="G101" i="3"/>
  <c r="G100" i="3"/>
  <c r="I96" i="3"/>
  <c r="J96" i="3" s="1"/>
  <c r="G96" i="3"/>
  <c r="G95" i="3"/>
  <c r="G94" i="3"/>
  <c r="I94" i="3" s="1"/>
  <c r="J94" i="3" s="1"/>
  <c r="I93" i="3"/>
  <c r="J93" i="3" s="1"/>
  <c r="G93" i="3"/>
  <c r="G92" i="3"/>
  <c r="I91" i="3"/>
  <c r="J91" i="3" s="1"/>
  <c r="G91" i="3"/>
  <c r="G90" i="3"/>
  <c r="I90" i="3" s="1"/>
  <c r="I89" i="3"/>
  <c r="J89" i="3" s="1"/>
  <c r="G89" i="3"/>
  <c r="G88" i="3"/>
  <c r="G87" i="3"/>
  <c r="I86" i="3"/>
  <c r="J86" i="3" s="1"/>
  <c r="G86" i="3"/>
  <c r="G85" i="3"/>
  <c r="G84" i="3"/>
  <c r="I83" i="3"/>
  <c r="J83" i="3" s="1"/>
  <c r="G83" i="3"/>
  <c r="G82" i="3"/>
  <c r="G81" i="3"/>
  <c r="I80" i="3"/>
  <c r="G80" i="3"/>
  <c r="G76" i="3"/>
  <c r="I76" i="3" s="1"/>
  <c r="J76" i="3" s="1"/>
  <c r="G75" i="3"/>
  <c r="I75" i="3" s="1"/>
  <c r="J75" i="3" s="1"/>
  <c r="I74" i="3"/>
  <c r="G74" i="3"/>
  <c r="G73" i="3"/>
  <c r="G72" i="3"/>
  <c r="J71" i="3"/>
  <c r="G71" i="3"/>
  <c r="I71" i="3" s="1"/>
  <c r="I70" i="3"/>
  <c r="J70" i="3" s="1"/>
  <c r="G70" i="3"/>
  <c r="G69" i="3"/>
  <c r="G68" i="3"/>
  <c r="H64" i="3"/>
  <c r="I64" i="3" s="1"/>
  <c r="J64" i="3" s="1"/>
  <c r="E64" i="3"/>
  <c r="G64" i="3" s="1"/>
  <c r="H63" i="3"/>
  <c r="I63" i="3" s="1"/>
  <c r="J63" i="3" s="1"/>
  <c r="G63" i="3"/>
  <c r="H62" i="3"/>
  <c r="E62" i="3"/>
  <c r="G62" i="3" s="1"/>
  <c r="H61" i="3"/>
  <c r="E61" i="3"/>
  <c r="G61" i="3" s="1"/>
  <c r="I61" i="3" s="1"/>
  <c r="J61" i="3" s="1"/>
  <c r="H60" i="3"/>
  <c r="E60" i="3"/>
  <c r="G60" i="3" s="1"/>
  <c r="H59" i="3"/>
  <c r="G59" i="3"/>
  <c r="E59" i="3"/>
  <c r="J58" i="3"/>
  <c r="H58" i="3"/>
  <c r="E58" i="3"/>
  <c r="G58" i="3" s="1"/>
  <c r="I58" i="3" s="1"/>
  <c r="H57" i="3"/>
  <c r="E57" i="3"/>
  <c r="G57" i="3" s="1"/>
  <c r="H56" i="3"/>
  <c r="E56" i="3"/>
  <c r="G56" i="3" s="1"/>
  <c r="I55" i="3"/>
  <c r="H55" i="3"/>
  <c r="E55" i="3"/>
  <c r="G55" i="3" s="1"/>
  <c r="H54" i="3"/>
  <c r="E54" i="3"/>
  <c r="G54" i="3" s="1"/>
  <c r="H53" i="3"/>
  <c r="G53" i="3"/>
  <c r="E53" i="3"/>
  <c r="H52" i="3"/>
  <c r="I52" i="3" s="1"/>
  <c r="J52" i="3" s="1"/>
  <c r="E52" i="3"/>
  <c r="G52" i="3" s="1"/>
  <c r="H51" i="3"/>
  <c r="E51" i="3"/>
  <c r="G51" i="3" s="1"/>
  <c r="H50" i="3"/>
  <c r="G50" i="3"/>
  <c r="E50" i="3"/>
  <c r="I49" i="3"/>
  <c r="H49" i="3"/>
  <c r="E49" i="3"/>
  <c r="G49" i="3" s="1"/>
  <c r="J49" i="3" s="1"/>
  <c r="H48" i="3"/>
  <c r="E48" i="3"/>
  <c r="G48" i="3" s="1"/>
  <c r="H47" i="3"/>
  <c r="E47" i="3"/>
  <c r="G47" i="3" s="1"/>
  <c r="J46" i="3"/>
  <c r="H46" i="3"/>
  <c r="E46" i="3"/>
  <c r="G46" i="3" s="1"/>
  <c r="I46" i="3" s="1"/>
  <c r="H45" i="3"/>
  <c r="E45" i="3"/>
  <c r="G45" i="3" s="1"/>
  <c r="H44" i="3"/>
  <c r="G44" i="3"/>
  <c r="E44" i="3"/>
  <c r="H40" i="3"/>
  <c r="G40" i="3"/>
  <c r="H39" i="3"/>
  <c r="G39" i="3"/>
  <c r="H38" i="3"/>
  <c r="I38" i="3" s="1"/>
  <c r="J38" i="3" s="1"/>
  <c r="G38" i="3"/>
  <c r="I37" i="3"/>
  <c r="J37" i="3" s="1"/>
  <c r="H37" i="3"/>
  <c r="G37" i="3"/>
  <c r="H36" i="3"/>
  <c r="I36" i="3" s="1"/>
  <c r="J36" i="3" s="1"/>
  <c r="G36" i="3"/>
  <c r="H35" i="3"/>
  <c r="G35" i="3"/>
  <c r="H34" i="3"/>
  <c r="G34" i="3"/>
  <c r="H33" i="3"/>
  <c r="I33" i="3" s="1"/>
  <c r="J33" i="3" s="1"/>
  <c r="G33" i="3"/>
  <c r="I32" i="3"/>
  <c r="J32" i="3" s="1"/>
  <c r="H32" i="3"/>
  <c r="G32" i="3"/>
  <c r="I31" i="3"/>
  <c r="J31" i="3" s="1"/>
  <c r="H31" i="3"/>
  <c r="G31" i="3"/>
  <c r="H30" i="3"/>
  <c r="G30" i="3"/>
  <c r="H29" i="3"/>
  <c r="G29" i="3"/>
  <c r="H28" i="3"/>
  <c r="I28" i="3" s="1"/>
  <c r="J28" i="3" s="1"/>
  <c r="G28" i="3"/>
  <c r="I27" i="3"/>
  <c r="J27" i="3" s="1"/>
  <c r="H27" i="3"/>
  <c r="G27" i="3"/>
  <c r="H26" i="3"/>
  <c r="G26" i="3"/>
  <c r="I22" i="3"/>
  <c r="G22" i="3"/>
  <c r="H21" i="3"/>
  <c r="G21" i="3"/>
  <c r="I20" i="3"/>
  <c r="J20" i="3" s="1"/>
  <c r="G20" i="3"/>
  <c r="H19" i="3"/>
  <c r="G19" i="3"/>
  <c r="G16" i="3"/>
  <c r="J15" i="3"/>
  <c r="I15" i="3"/>
  <c r="G15" i="3"/>
  <c r="E15" i="3"/>
  <c r="G14" i="3"/>
  <c r="J13" i="3"/>
  <c r="G13" i="3"/>
  <c r="I13" i="3" s="1"/>
  <c r="G12" i="3"/>
  <c r="I11" i="3"/>
  <c r="G11" i="3"/>
  <c r="I10" i="3"/>
  <c r="J10" i="3" s="1"/>
  <c r="G10" i="3"/>
  <c r="D5" i="3"/>
  <c r="G23" i="2"/>
  <c r="G9" i="1" s="1"/>
  <c r="F23" i="2"/>
  <c r="F9" i="1" s="1"/>
  <c r="E23" i="2"/>
  <c r="E9" i="1" s="1"/>
  <c r="D23" i="2"/>
  <c r="D9" i="1" s="1"/>
  <c r="G35" i="1"/>
  <c r="F35" i="1"/>
  <c r="E35" i="1"/>
  <c r="G10" i="1"/>
  <c r="F10" i="1"/>
  <c r="E10" i="1"/>
  <c r="D10" i="1"/>
  <c r="G8" i="1"/>
  <c r="F8" i="1"/>
  <c r="E8" i="1"/>
  <c r="D8" i="1"/>
  <c r="I51" i="4" l="1"/>
  <c r="J51" i="4" s="1"/>
  <c r="I47" i="3"/>
  <c r="J47" i="3" s="1"/>
  <c r="G65" i="3"/>
  <c r="J80" i="5"/>
  <c r="J59" i="6"/>
  <c r="I59" i="6"/>
  <c r="J60" i="3"/>
  <c r="I60" i="3"/>
  <c r="I62" i="3"/>
  <c r="J62" i="3" s="1"/>
  <c r="J103" i="3"/>
  <c r="J76" i="6"/>
  <c r="I54" i="4"/>
  <c r="J54" i="4" s="1"/>
  <c r="I61" i="4"/>
  <c r="J61" i="4" s="1"/>
  <c r="J145" i="4"/>
  <c r="I159" i="5"/>
  <c r="J159" i="5" s="1"/>
  <c r="I54" i="3"/>
  <c r="J54" i="3" s="1"/>
  <c r="J21" i="3"/>
  <c r="J111" i="3"/>
  <c r="I54" i="5"/>
  <c r="J54" i="5" s="1"/>
  <c r="J56" i="3"/>
  <c r="I136" i="3"/>
  <c r="J136" i="3" s="1"/>
  <c r="I76" i="6"/>
  <c r="J80" i="4"/>
  <c r="I68" i="3"/>
  <c r="J49" i="4"/>
  <c r="I177" i="3"/>
  <c r="J177" i="3"/>
  <c r="J119" i="5"/>
  <c r="J48" i="3"/>
  <c r="G77" i="3"/>
  <c r="J153" i="3"/>
  <c r="I154" i="3"/>
  <c r="J154" i="3" s="1"/>
  <c r="I94" i="5"/>
  <c r="J94" i="5" s="1"/>
  <c r="J95" i="5"/>
  <c r="J93" i="4"/>
  <c r="J55" i="5"/>
  <c r="J104" i="3"/>
  <c r="J47" i="5"/>
  <c r="I103" i="6"/>
  <c r="J103" i="6"/>
  <c r="G23" i="5"/>
  <c r="I21" i="5"/>
  <c r="J21" i="5" s="1"/>
  <c r="I64" i="4"/>
  <c r="J64" i="4" s="1"/>
  <c r="J179" i="3"/>
  <c r="I179" i="3"/>
  <c r="J80" i="3"/>
  <c r="I180" i="3"/>
  <c r="J180" i="3" s="1"/>
  <c r="I119" i="6"/>
  <c r="I103" i="3"/>
  <c r="G105" i="3"/>
  <c r="I82" i="3"/>
  <c r="J82" i="3" s="1"/>
  <c r="J115" i="3"/>
  <c r="G147" i="5"/>
  <c r="I38" i="5"/>
  <c r="J38" i="5" s="1"/>
  <c r="I52" i="6"/>
  <c r="J52" i="6" s="1"/>
  <c r="G160" i="6"/>
  <c r="I146" i="5"/>
  <c r="J146" i="5" s="1"/>
  <c r="I150" i="6"/>
  <c r="I160" i="6" s="1"/>
  <c r="I81" i="3"/>
  <c r="J81" i="3" s="1"/>
  <c r="G97" i="3"/>
  <c r="I121" i="4"/>
  <c r="I127" i="4" s="1"/>
  <c r="I95" i="5"/>
  <c r="I167" i="4"/>
  <c r="J167" i="4" s="1"/>
  <c r="I50" i="3"/>
  <c r="J50" i="3" s="1"/>
  <c r="I197" i="4"/>
  <c r="J197" i="4" s="1"/>
  <c r="J74" i="5"/>
  <c r="G97" i="5"/>
  <c r="I21" i="3"/>
  <c r="J44" i="4"/>
  <c r="I123" i="4"/>
  <c r="J123" i="4" s="1"/>
  <c r="I145" i="4"/>
  <c r="G105" i="5"/>
  <c r="I100" i="5"/>
  <c r="J124" i="5"/>
  <c r="I175" i="5"/>
  <c r="J175" i="5" s="1"/>
  <c r="I153" i="6"/>
  <c r="J153" i="6" s="1"/>
  <c r="I51" i="3"/>
  <c r="J51" i="3" s="1"/>
  <c r="J45" i="4"/>
  <c r="I45" i="4"/>
  <c r="I73" i="4"/>
  <c r="J73" i="4"/>
  <c r="I28" i="5"/>
  <c r="J28" i="5" s="1"/>
  <c r="I44" i="5"/>
  <c r="G65" i="5"/>
  <c r="I75" i="5"/>
  <c r="J75" i="5" s="1"/>
  <c r="I124" i="5"/>
  <c r="J44" i="6"/>
  <c r="I123" i="6"/>
  <c r="J123" i="6" s="1"/>
  <c r="J22" i="3"/>
  <c r="I84" i="3"/>
  <c r="J84" i="3" s="1"/>
  <c r="I94" i="6"/>
  <c r="J94" i="6"/>
  <c r="I101" i="6"/>
  <c r="I105" i="6" s="1"/>
  <c r="G105" i="6"/>
  <c r="J165" i="3"/>
  <c r="J141" i="3"/>
  <c r="I108" i="4"/>
  <c r="G116" i="4"/>
  <c r="I15" i="6"/>
  <c r="J15" i="6" s="1"/>
  <c r="J141" i="4"/>
  <c r="I143" i="5"/>
  <c r="I147" i="5" s="1"/>
  <c r="I77" i="4"/>
  <c r="I165" i="4"/>
  <c r="J165" i="4" s="1"/>
  <c r="G168" i="4"/>
  <c r="I166" i="4"/>
  <c r="J166" i="4" s="1"/>
  <c r="I77" i="6"/>
  <c r="J35" i="3"/>
  <c r="I35" i="3"/>
  <c r="J130" i="3"/>
  <c r="I93" i="4"/>
  <c r="J122" i="4"/>
  <c r="J26" i="5"/>
  <c r="J94" i="4"/>
  <c r="J110" i="3"/>
  <c r="J32" i="4"/>
  <c r="G41" i="4"/>
  <c r="G201" i="4"/>
  <c r="J202" i="4"/>
  <c r="E30" i="1" s="1"/>
  <c r="I29" i="5"/>
  <c r="I41" i="5" s="1"/>
  <c r="I45" i="6"/>
  <c r="J45" i="6" s="1"/>
  <c r="I85" i="3"/>
  <c r="J85" i="3" s="1"/>
  <c r="J158" i="3"/>
  <c r="I13" i="4"/>
  <c r="J13" i="4" s="1"/>
  <c r="J126" i="4"/>
  <c r="J45" i="5"/>
  <c r="I45" i="5"/>
  <c r="I80" i="5"/>
  <c r="I111" i="3"/>
  <c r="I158" i="3"/>
  <c r="I32" i="4"/>
  <c r="I41" i="4" s="1"/>
  <c r="I126" i="4"/>
  <c r="I102" i="5"/>
  <c r="J102" i="5" s="1"/>
  <c r="G127" i="6"/>
  <c r="J53" i="3"/>
  <c r="I53" i="3"/>
  <c r="J103" i="5"/>
  <c r="J187" i="6"/>
  <c r="J29" i="3"/>
  <c r="I164" i="6"/>
  <c r="J164" i="6" s="1"/>
  <c r="I92" i="3"/>
  <c r="J92" i="3" s="1"/>
  <c r="I136" i="6"/>
  <c r="J136" i="6" s="1"/>
  <c r="I45" i="3"/>
  <c r="J45" i="3" s="1"/>
  <c r="I136" i="5"/>
  <c r="J136" i="5"/>
  <c r="I163" i="5"/>
  <c r="G168" i="5"/>
  <c r="I21" i="6"/>
  <c r="J21" i="6" s="1"/>
  <c r="J196" i="3"/>
  <c r="I196" i="3"/>
  <c r="J85" i="6"/>
  <c r="I85" i="6"/>
  <c r="I11" i="6"/>
  <c r="J11" i="6"/>
  <c r="I59" i="4"/>
  <c r="J59" i="4" s="1"/>
  <c r="G97" i="4"/>
  <c r="I81" i="4"/>
  <c r="I97" i="4" s="1"/>
  <c r="I194" i="3"/>
  <c r="I29" i="3"/>
  <c r="I167" i="3"/>
  <c r="J167" i="3" s="1"/>
  <c r="J194" i="3"/>
  <c r="J19" i="4"/>
  <c r="J23" i="4" s="1"/>
  <c r="E14" i="1" s="1"/>
  <c r="I181" i="4"/>
  <c r="J181" i="4" s="1"/>
  <c r="J187" i="5"/>
  <c r="I187" i="5"/>
  <c r="I44" i="3"/>
  <c r="G127" i="3"/>
  <c r="G147" i="3"/>
  <c r="I143" i="3"/>
  <c r="I147" i="3" s="1"/>
  <c r="J143" i="3"/>
  <c r="I109" i="4"/>
  <c r="J109" i="4" s="1"/>
  <c r="G182" i="4"/>
  <c r="G16" i="5"/>
  <c r="G200" i="5" s="1"/>
  <c r="J12" i="5"/>
  <c r="I61" i="5"/>
  <c r="J61" i="5" s="1"/>
  <c r="J188" i="5"/>
  <c r="I83" i="6"/>
  <c r="J83" i="6" s="1"/>
  <c r="G97" i="6"/>
  <c r="I119" i="3"/>
  <c r="J119" i="3" s="1"/>
  <c r="J127" i="3" s="1"/>
  <c r="D21" i="1" s="1"/>
  <c r="I12" i="3"/>
  <c r="I84" i="4"/>
  <c r="J84" i="4" s="1"/>
  <c r="I50" i="5"/>
  <c r="J50" i="5" s="1"/>
  <c r="I201" i="6"/>
  <c r="J201" i="6" s="1"/>
  <c r="G29" i="1" s="1"/>
  <c r="I56" i="3"/>
  <c r="I173" i="3"/>
  <c r="J173" i="3" s="1"/>
  <c r="J72" i="3"/>
  <c r="I159" i="4"/>
  <c r="J159" i="4" s="1"/>
  <c r="I51" i="5"/>
  <c r="J51" i="5" s="1"/>
  <c r="J62" i="5"/>
  <c r="J202" i="6"/>
  <c r="G30" i="1" s="1"/>
  <c r="J14" i="3"/>
  <c r="I57" i="3"/>
  <c r="J57" i="3"/>
  <c r="J73" i="3"/>
  <c r="J26" i="4"/>
  <c r="J41" i="4" s="1"/>
  <c r="E15" i="1" s="1"/>
  <c r="I86" i="4"/>
  <c r="J86" i="4"/>
  <c r="I63" i="5"/>
  <c r="J63" i="5" s="1"/>
  <c r="I73" i="3"/>
  <c r="I95" i="3"/>
  <c r="J95" i="3" s="1"/>
  <c r="J62" i="4"/>
  <c r="I52" i="5"/>
  <c r="J52" i="5" s="1"/>
  <c r="I165" i="5"/>
  <c r="J165" i="5" s="1"/>
  <c r="I61" i="6"/>
  <c r="J61" i="6" s="1"/>
  <c r="J123" i="3"/>
  <c r="G160" i="3"/>
  <c r="J175" i="3"/>
  <c r="I175" i="3"/>
  <c r="I64" i="5"/>
  <c r="J64" i="5" s="1"/>
  <c r="J51" i="6"/>
  <c r="I51" i="6"/>
  <c r="J112" i="6"/>
  <c r="I123" i="3"/>
  <c r="I39" i="4"/>
  <c r="J39" i="4"/>
  <c r="I166" i="5"/>
  <c r="J166" i="5"/>
  <c r="I62" i="6"/>
  <c r="J62" i="6" s="1"/>
  <c r="J113" i="6"/>
  <c r="I143" i="6"/>
  <c r="I147" i="6" s="1"/>
  <c r="G147" i="6"/>
  <c r="I189" i="4"/>
  <c r="J189" i="4" s="1"/>
  <c r="I130" i="6"/>
  <c r="J130" i="6"/>
  <c r="I48" i="3"/>
  <c r="I87" i="3"/>
  <c r="J87" i="3" s="1"/>
  <c r="I108" i="3"/>
  <c r="G116" i="3"/>
  <c r="I125" i="3"/>
  <c r="J125" i="3" s="1"/>
  <c r="I163" i="3"/>
  <c r="J163" i="3" s="1"/>
  <c r="G168" i="3"/>
  <c r="J13" i="5"/>
  <c r="I55" i="5"/>
  <c r="J86" i="5"/>
  <c r="J130" i="5"/>
  <c r="J138" i="5" s="1"/>
  <c r="F22" i="1" s="1"/>
  <c r="G138" i="5"/>
  <c r="I64" i="6"/>
  <c r="J64" i="6"/>
  <c r="J108" i="3"/>
  <c r="J202" i="3"/>
  <c r="D30" i="1" s="1"/>
  <c r="J110" i="4"/>
  <c r="I132" i="4"/>
  <c r="I138" i="4" s="1"/>
  <c r="G198" i="4"/>
  <c r="I14" i="5"/>
  <c r="I16" i="5" s="1"/>
  <c r="J14" i="5"/>
  <c r="J32" i="5"/>
  <c r="G77" i="5"/>
  <c r="I87" i="5"/>
  <c r="J87" i="5"/>
  <c r="I171" i="5"/>
  <c r="G182" i="5"/>
  <c r="G116" i="6"/>
  <c r="J108" i="6"/>
  <c r="I108" i="6"/>
  <c r="I109" i="3"/>
  <c r="J109" i="3"/>
  <c r="I144" i="3"/>
  <c r="J144" i="3" s="1"/>
  <c r="J164" i="3"/>
  <c r="I195" i="4"/>
  <c r="I46" i="5"/>
  <c r="J46" i="5" s="1"/>
  <c r="I56" i="5"/>
  <c r="J56" i="5" s="1"/>
  <c r="I68" i="5"/>
  <c r="I130" i="5"/>
  <c r="I195" i="5"/>
  <c r="I198" i="5" s="1"/>
  <c r="I54" i="6"/>
  <c r="J54" i="6" s="1"/>
  <c r="I132" i="6"/>
  <c r="J132" i="6" s="1"/>
  <c r="I156" i="6"/>
  <c r="J156" i="6" s="1"/>
  <c r="I159" i="3"/>
  <c r="J159" i="3" s="1"/>
  <c r="J157" i="6"/>
  <c r="J11" i="3"/>
  <c r="I72" i="3"/>
  <c r="I110" i="3"/>
  <c r="I165" i="3"/>
  <c r="I112" i="4"/>
  <c r="J112" i="4"/>
  <c r="I196" i="4"/>
  <c r="J196" i="4" s="1"/>
  <c r="I34" i="5"/>
  <c r="J34" i="5" s="1"/>
  <c r="I47" i="5"/>
  <c r="I111" i="5"/>
  <c r="J111" i="5" s="1"/>
  <c r="I46" i="6"/>
  <c r="J46" i="6"/>
  <c r="I55" i="6"/>
  <c r="J55" i="6" s="1"/>
  <c r="I134" i="6"/>
  <c r="J134" i="6" s="1"/>
  <c r="I85" i="5"/>
  <c r="J85" i="5" s="1"/>
  <c r="J104" i="5"/>
  <c r="J190" i="5"/>
  <c r="J13" i="6"/>
  <c r="G65" i="6"/>
  <c r="I26" i="3"/>
  <c r="I69" i="3"/>
  <c r="J69" i="3" s="1"/>
  <c r="G201" i="3"/>
  <c r="G77" i="4"/>
  <c r="I150" i="4"/>
  <c r="I160" i="4" s="1"/>
  <c r="I104" i="5"/>
  <c r="I125" i="5"/>
  <c r="J125" i="5" s="1"/>
  <c r="I190" i="5"/>
  <c r="I13" i="6"/>
  <c r="I181" i="3"/>
  <c r="J181" i="3" s="1"/>
  <c r="J21" i="4"/>
  <c r="I21" i="4"/>
  <c r="I23" i="4" s="1"/>
  <c r="J46" i="4"/>
  <c r="I44" i="6"/>
  <c r="J68" i="4"/>
  <c r="J145" i="3"/>
  <c r="J173" i="4"/>
  <c r="J90" i="3"/>
  <c r="I145" i="3"/>
  <c r="I23" i="5"/>
  <c r="J19" i="5"/>
  <c r="I110" i="5"/>
  <c r="J110" i="5" s="1"/>
  <c r="J152" i="5"/>
  <c r="G160" i="5"/>
  <c r="J68" i="6"/>
  <c r="G77" i="6"/>
  <c r="J57" i="4"/>
  <c r="I92" i="4"/>
  <c r="J92" i="4" s="1"/>
  <c r="J113" i="4"/>
  <c r="J154" i="4"/>
  <c r="J112" i="5"/>
  <c r="J174" i="5"/>
  <c r="I174" i="5"/>
  <c r="I69" i="6"/>
  <c r="J69" i="6"/>
  <c r="J159" i="6"/>
  <c r="J156" i="4"/>
  <c r="I113" i="5"/>
  <c r="J113" i="5" s="1"/>
  <c r="J39" i="3"/>
  <c r="I39" i="3"/>
  <c r="I150" i="3"/>
  <c r="J36" i="5"/>
  <c r="J176" i="5"/>
  <c r="J71" i="6"/>
  <c r="I113" i="6"/>
  <c r="I112" i="3"/>
  <c r="J112" i="3" s="1"/>
  <c r="G182" i="3"/>
  <c r="I94" i="4"/>
  <c r="I136" i="4"/>
  <c r="J136" i="4"/>
  <c r="I49" i="5"/>
  <c r="J49" i="5" s="1"/>
  <c r="I73" i="5"/>
  <c r="J73" i="5" s="1"/>
  <c r="J57" i="6"/>
  <c r="J72" i="6"/>
  <c r="G138" i="6"/>
  <c r="I58" i="4"/>
  <c r="J58" i="4" s="1"/>
  <c r="J58" i="5"/>
  <c r="I154" i="5"/>
  <c r="J154" i="5" s="1"/>
  <c r="J34" i="6"/>
  <c r="I156" i="4"/>
  <c r="I14" i="3"/>
  <c r="G138" i="3"/>
  <c r="I132" i="3"/>
  <c r="I138" i="3" s="1"/>
  <c r="I49" i="4"/>
  <c r="I65" i="4" s="1"/>
  <c r="I58" i="5"/>
  <c r="I176" i="5"/>
  <c r="J190" i="6"/>
  <c r="I40" i="3"/>
  <c r="J40" i="3" s="1"/>
  <c r="I171" i="3"/>
  <c r="G16" i="4"/>
  <c r="I75" i="4"/>
  <c r="J75" i="4" s="1"/>
  <c r="I36" i="5"/>
  <c r="J177" i="5"/>
  <c r="G201" i="5"/>
  <c r="I30" i="3"/>
  <c r="J30" i="3" s="1"/>
  <c r="I113" i="3"/>
  <c r="J113" i="3" s="1"/>
  <c r="I133" i="3"/>
  <c r="J133" i="3" s="1"/>
  <c r="J171" i="3"/>
  <c r="I10" i="4"/>
  <c r="I16" i="4" s="1"/>
  <c r="I95" i="4"/>
  <c r="J95" i="4" s="1"/>
  <c r="G41" i="5"/>
  <c r="I74" i="5"/>
  <c r="I178" i="5"/>
  <c r="J178" i="5"/>
  <c r="I57" i="6"/>
  <c r="J165" i="6"/>
  <c r="I165" i="6"/>
  <c r="G41" i="3"/>
  <c r="J38" i="4"/>
  <c r="I60" i="4"/>
  <c r="J60" i="4" s="1"/>
  <c r="J119" i="4"/>
  <c r="J36" i="6"/>
  <c r="I36" i="6"/>
  <c r="G191" i="5"/>
  <c r="I96" i="6"/>
  <c r="J96" i="6" s="1"/>
  <c r="I146" i="6"/>
  <c r="J146" i="6" s="1"/>
  <c r="J102" i="4"/>
  <c r="I163" i="4"/>
  <c r="I168" i="4" s="1"/>
  <c r="J81" i="5"/>
  <c r="J60" i="6"/>
  <c r="J80" i="6"/>
  <c r="I38" i="6"/>
  <c r="J38" i="6" s="1"/>
  <c r="J185" i="4"/>
  <c r="I185" i="4"/>
  <c r="G191" i="4"/>
  <c r="J40" i="5"/>
  <c r="J141" i="5"/>
  <c r="I185" i="5"/>
  <c r="I191" i="5" s="1"/>
  <c r="J55" i="3"/>
  <c r="I100" i="3"/>
  <c r="I83" i="4"/>
  <c r="J83" i="4" s="1"/>
  <c r="I102" i="4"/>
  <c r="J124" i="4"/>
  <c r="I81" i="5"/>
  <c r="J185" i="5"/>
  <c r="I81" i="6"/>
  <c r="J81" i="6"/>
  <c r="I122" i="6"/>
  <c r="J122" i="6" s="1"/>
  <c r="I63" i="4"/>
  <c r="J63" i="4" s="1"/>
  <c r="I59" i="5"/>
  <c r="J59" i="5"/>
  <c r="G127" i="5"/>
  <c r="J178" i="6"/>
  <c r="I11" i="4"/>
  <c r="J11" i="4" s="1"/>
  <c r="I114" i="4"/>
  <c r="J114" i="4"/>
  <c r="I146" i="4"/>
  <c r="J146" i="4" s="1"/>
  <c r="I15" i="5"/>
  <c r="J15" i="5" s="1"/>
  <c r="I103" i="5"/>
  <c r="I35" i="6"/>
  <c r="J35" i="6" s="1"/>
  <c r="I63" i="6"/>
  <c r="J63" i="6" s="1"/>
  <c r="J26" i="6"/>
  <c r="I19" i="3"/>
  <c r="I23" i="3" s="1"/>
  <c r="J164" i="4"/>
  <c r="J189" i="5"/>
  <c r="I26" i="6"/>
  <c r="I59" i="3"/>
  <c r="J59" i="3" s="1"/>
  <c r="J100" i="4"/>
  <c r="G105" i="4"/>
  <c r="G16" i="6"/>
  <c r="I100" i="4"/>
  <c r="I105" i="4" s="1"/>
  <c r="G127" i="4"/>
  <c r="I108" i="5"/>
  <c r="I116" i="5" s="1"/>
  <c r="J48" i="6"/>
  <c r="J100" i="6"/>
  <c r="I120" i="6"/>
  <c r="J120" i="6"/>
  <c r="J194" i="6"/>
  <c r="I34" i="3"/>
  <c r="J34" i="3" s="1"/>
  <c r="I104" i="3"/>
  <c r="J121" i="3"/>
  <c r="I166" i="3"/>
  <c r="J166" i="3" s="1"/>
  <c r="I70" i="4"/>
  <c r="J70" i="4" s="1"/>
  <c r="J103" i="4"/>
  <c r="I103" i="4"/>
  <c r="I122" i="4"/>
  <c r="I154" i="4"/>
  <c r="I76" i="5"/>
  <c r="J76" i="5" s="1"/>
  <c r="I92" i="5"/>
  <c r="J92" i="5"/>
  <c r="J144" i="5"/>
  <c r="I144" i="5"/>
  <c r="I177" i="5"/>
  <c r="I120" i="3"/>
  <c r="J120" i="3" s="1"/>
  <c r="I151" i="3"/>
  <c r="J151" i="3" s="1"/>
  <c r="J126" i="5"/>
  <c r="G23" i="3"/>
  <c r="G200" i="3" s="1"/>
  <c r="J74" i="3"/>
  <c r="I121" i="3"/>
  <c r="J185" i="3"/>
  <c r="J191" i="3" s="1"/>
  <c r="D27" i="1" s="1"/>
  <c r="I104" i="4"/>
  <c r="J104" i="4" s="1"/>
  <c r="I171" i="4"/>
  <c r="J171" i="4" s="1"/>
  <c r="I35" i="5"/>
  <c r="J35" i="5" s="1"/>
  <c r="J145" i="5"/>
  <c r="J104" i="6"/>
  <c r="I125" i="6"/>
  <c r="J125" i="6" s="1"/>
  <c r="J196" i="6"/>
  <c r="I89" i="4"/>
  <c r="J89" i="4" s="1"/>
  <c r="J132" i="5"/>
  <c r="I164" i="5"/>
  <c r="J164" i="5"/>
  <c r="G23" i="6"/>
  <c r="I19" i="6"/>
  <c r="J19" i="6" s="1"/>
  <c r="J23" i="6" s="1"/>
  <c r="G14" i="1" s="1"/>
  <c r="J109" i="6"/>
  <c r="I109" i="6"/>
  <c r="J151" i="6"/>
  <c r="G65" i="4"/>
  <c r="I52" i="4"/>
  <c r="J52" i="4" s="1"/>
  <c r="I90" i="4"/>
  <c r="J90" i="4" s="1"/>
  <c r="I125" i="4"/>
  <c r="J125" i="4" s="1"/>
  <c r="G147" i="4"/>
  <c r="J10" i="5"/>
  <c r="I37" i="5"/>
  <c r="J37" i="5" s="1"/>
  <c r="I172" i="3"/>
  <c r="J172" i="3" s="1"/>
  <c r="J189" i="3"/>
  <c r="I142" i="4"/>
  <c r="J142" i="4" s="1"/>
  <c r="I174" i="4"/>
  <c r="J174" i="4" s="1"/>
  <c r="J27" i="5"/>
  <c r="I48" i="5"/>
  <c r="J48" i="5" s="1"/>
  <c r="J83" i="5"/>
  <c r="J150" i="5"/>
  <c r="I150" i="5"/>
  <c r="J74" i="6"/>
  <c r="J152" i="6"/>
  <c r="J69" i="5"/>
  <c r="J30" i="6"/>
  <c r="J124" i="6"/>
  <c r="I124" i="6"/>
  <c r="J180" i="6"/>
  <c r="I80" i="6"/>
  <c r="J163" i="6"/>
  <c r="G168" i="6"/>
  <c r="J60" i="5"/>
  <c r="I142" i="5"/>
  <c r="J142" i="5" s="1"/>
  <c r="J202" i="5"/>
  <c r="F30" i="1" s="1"/>
  <c r="I126" i="6"/>
  <c r="J126" i="6" s="1"/>
  <c r="I163" i="6"/>
  <c r="I101" i="3"/>
  <c r="J101" i="3" s="1"/>
  <c r="I120" i="5"/>
  <c r="I127" i="5" s="1"/>
  <c r="J88" i="3"/>
  <c r="J114" i="3"/>
  <c r="I155" i="3"/>
  <c r="J155" i="3" s="1"/>
  <c r="I71" i="4"/>
  <c r="J71" i="4" s="1"/>
  <c r="I85" i="4"/>
  <c r="J85" i="4" s="1"/>
  <c r="J130" i="4"/>
  <c r="J30" i="5"/>
  <c r="I72" i="6"/>
  <c r="I154" i="6"/>
  <c r="J154" i="6" s="1"/>
  <c r="I88" i="3"/>
  <c r="I114" i="3"/>
  <c r="J12" i="4"/>
  <c r="I121" i="5"/>
  <c r="J121" i="5" s="1"/>
  <c r="I135" i="6"/>
  <c r="J135" i="6" s="1"/>
  <c r="I195" i="6"/>
  <c r="J195" i="6" s="1"/>
  <c r="I153" i="4"/>
  <c r="J153" i="4" s="1"/>
  <c r="I177" i="4"/>
  <c r="J177" i="4" s="1"/>
  <c r="I69" i="5"/>
  <c r="I155" i="5"/>
  <c r="J155" i="5" s="1"/>
  <c r="I179" i="5"/>
  <c r="J179" i="5" s="1"/>
  <c r="I20" i="6"/>
  <c r="J20" i="6" s="1"/>
  <c r="I71" i="6"/>
  <c r="J144" i="6"/>
  <c r="I157" i="6"/>
  <c r="I181" i="6"/>
  <c r="J181" i="6" s="1"/>
  <c r="I196" i="6"/>
  <c r="I171" i="6"/>
  <c r="I197" i="6"/>
  <c r="J197" i="6" s="1"/>
  <c r="I172" i="6"/>
  <c r="J172" i="6" s="1"/>
  <c r="I10" i="6"/>
  <c r="I185" i="6"/>
  <c r="I191" i="6" s="1"/>
  <c r="G198" i="6"/>
  <c r="J185" i="6"/>
  <c r="I186" i="6"/>
  <c r="J186" i="6" s="1"/>
  <c r="I187" i="6"/>
  <c r="I188" i="6"/>
  <c r="J188" i="6" s="1"/>
  <c r="I189" i="6"/>
  <c r="J189" i="6" s="1"/>
  <c r="I190" i="6"/>
  <c r="I178" i="6"/>
  <c r="I194" i="6"/>
  <c r="J16" i="3" l="1"/>
  <c r="J182" i="4"/>
  <c r="E26" i="1" s="1"/>
  <c r="J168" i="3"/>
  <c r="D25" i="1" s="1"/>
  <c r="J191" i="6"/>
  <c r="G27" i="1" s="1"/>
  <c r="I41" i="3"/>
  <c r="J198" i="6"/>
  <c r="G28" i="1" s="1"/>
  <c r="J26" i="3"/>
  <c r="J41" i="3" s="1"/>
  <c r="D15" i="1" s="1"/>
  <c r="I116" i="4"/>
  <c r="I200" i="4" s="1"/>
  <c r="I201" i="5"/>
  <c r="J201" i="5" s="1"/>
  <c r="F29" i="1" s="1"/>
  <c r="J116" i="3"/>
  <c r="D20" i="1" s="1"/>
  <c r="J29" i="5"/>
  <c r="J143" i="5"/>
  <c r="J147" i="5" s="1"/>
  <c r="F23" i="1" s="1"/>
  <c r="J138" i="4"/>
  <c r="E22" i="1" s="1"/>
  <c r="I182" i="6"/>
  <c r="J171" i="6"/>
  <c r="J182" i="6" s="1"/>
  <c r="G26" i="1" s="1"/>
  <c r="I168" i="5"/>
  <c r="J77" i="6"/>
  <c r="G17" i="1" s="1"/>
  <c r="I105" i="5"/>
  <c r="J120" i="5"/>
  <c r="J127" i="5" s="1"/>
  <c r="F21" i="1" s="1"/>
  <c r="I182" i="4"/>
  <c r="J163" i="4"/>
  <c r="J168" i="4" s="1"/>
  <c r="E25" i="1" s="1"/>
  <c r="J100" i="5"/>
  <c r="J105" i="5" s="1"/>
  <c r="F19" i="1" s="1"/>
  <c r="J195" i="5"/>
  <c r="J198" i="5" s="1"/>
  <c r="F28" i="1" s="1"/>
  <c r="I65" i="3"/>
  <c r="J147" i="3"/>
  <c r="D23" i="1" s="1"/>
  <c r="J16" i="5"/>
  <c r="J105" i="6"/>
  <c r="G19" i="1" s="1"/>
  <c r="I138" i="5"/>
  <c r="J44" i="3"/>
  <c r="J65" i="3" s="1"/>
  <c r="D16" i="1" s="1"/>
  <c r="I97" i="3"/>
  <c r="I168" i="6"/>
  <c r="I77" i="5"/>
  <c r="J68" i="5"/>
  <c r="J77" i="5" s="1"/>
  <c r="F17" i="1" s="1"/>
  <c r="I201" i="4"/>
  <c r="J201" i="4" s="1"/>
  <c r="E29" i="1" s="1"/>
  <c r="I16" i="6"/>
  <c r="J10" i="6"/>
  <c r="J16" i="6" s="1"/>
  <c r="J23" i="5"/>
  <c r="F14" i="1" s="1"/>
  <c r="G200" i="4"/>
  <c r="J163" i="5"/>
  <c r="J168" i="5" s="1"/>
  <c r="F25" i="1" s="1"/>
  <c r="J101" i="6"/>
  <c r="J65" i="4"/>
  <c r="E16" i="1" s="1"/>
  <c r="I182" i="3"/>
  <c r="G200" i="6"/>
  <c r="J195" i="4"/>
  <c r="J198" i="4" s="1"/>
  <c r="E28" i="1" s="1"/>
  <c r="I198" i="4"/>
  <c r="J108" i="4"/>
  <c r="J116" i="4" s="1"/>
  <c r="E20" i="1" s="1"/>
  <c r="J143" i="6"/>
  <c r="J147" i="6" s="1"/>
  <c r="G23" i="1" s="1"/>
  <c r="J182" i="3"/>
  <c r="D26" i="1" s="1"/>
  <c r="J150" i="6"/>
  <c r="J160" i="6" s="1"/>
  <c r="G24" i="1" s="1"/>
  <c r="J168" i="6"/>
  <c r="G25" i="1" s="1"/>
  <c r="J127" i="4"/>
  <c r="E21" i="1" s="1"/>
  <c r="J191" i="5"/>
  <c r="F27" i="1" s="1"/>
  <c r="J41" i="5"/>
  <c r="F15" i="1" s="1"/>
  <c r="I97" i="6"/>
  <c r="J77" i="4"/>
  <c r="E17" i="1" s="1"/>
  <c r="I16" i="3"/>
  <c r="I77" i="3"/>
  <c r="I41" i="6"/>
  <c r="J10" i="4"/>
  <c r="J16" i="4" s="1"/>
  <c r="I65" i="6"/>
  <c r="J12" i="3"/>
  <c r="J97" i="3"/>
  <c r="D18" i="1" s="1"/>
  <c r="J68" i="3"/>
  <c r="J77" i="3" s="1"/>
  <c r="D17" i="1" s="1"/>
  <c r="J191" i="4"/>
  <c r="E27" i="1" s="1"/>
  <c r="J147" i="4"/>
  <c r="E23" i="1" s="1"/>
  <c r="J132" i="4"/>
  <c r="J108" i="5"/>
  <c r="J116" i="5" s="1"/>
  <c r="F20" i="1" s="1"/>
  <c r="J198" i="3"/>
  <c r="D28" i="1" s="1"/>
  <c r="J105" i="4"/>
  <c r="E19" i="1" s="1"/>
  <c r="I168" i="3"/>
  <c r="I127" i="6"/>
  <c r="I160" i="3"/>
  <c r="J65" i="6"/>
  <c r="G16" i="1" s="1"/>
  <c r="J119" i="6"/>
  <c r="J127" i="6" s="1"/>
  <c r="G21" i="1" s="1"/>
  <c r="J150" i="3"/>
  <c r="J160" i="3" s="1"/>
  <c r="D24" i="1" s="1"/>
  <c r="I116" i="6"/>
  <c r="I116" i="3"/>
  <c r="I198" i="3"/>
  <c r="I201" i="3"/>
  <c r="J201" i="3"/>
  <c r="D29" i="1" s="1"/>
  <c r="J97" i="6"/>
  <c r="G18" i="1" s="1"/>
  <c r="I198" i="6"/>
  <c r="J19" i="3"/>
  <c r="J23" i="3" s="1"/>
  <c r="D14" i="1" s="1"/>
  <c r="J132" i="3"/>
  <c r="J138" i="3" s="1"/>
  <c r="D22" i="1" s="1"/>
  <c r="J97" i="5"/>
  <c r="F18" i="1" s="1"/>
  <c r="J41" i="6"/>
  <c r="G15" i="1" s="1"/>
  <c r="J81" i="4"/>
  <c r="J97" i="4" s="1"/>
  <c r="E18" i="1" s="1"/>
  <c r="I65" i="5"/>
  <c r="I200" i="5" s="1"/>
  <c r="J44" i="5"/>
  <c r="J65" i="5" s="1"/>
  <c r="F16" i="1" s="1"/>
  <c r="I182" i="5"/>
  <c r="J171" i="5"/>
  <c r="J182" i="5" s="1"/>
  <c r="F26" i="1" s="1"/>
  <c r="I97" i="5"/>
  <c r="J160" i="5"/>
  <c r="F24" i="1" s="1"/>
  <c r="J150" i="4"/>
  <c r="J160" i="4" s="1"/>
  <c r="E24" i="1" s="1"/>
  <c r="I147" i="4"/>
  <c r="I105" i="3"/>
  <c r="J116" i="6"/>
  <c r="G20" i="1" s="1"/>
  <c r="I127" i="3"/>
  <c r="I23" i="6"/>
  <c r="J100" i="3"/>
  <c r="J105" i="3" s="1"/>
  <c r="D19" i="1" s="1"/>
  <c r="J138" i="6"/>
  <c r="G22" i="1" s="1"/>
  <c r="I138" i="6"/>
  <c r="J121" i="4"/>
  <c r="I160" i="5"/>
  <c r="I191" i="4"/>
  <c r="F13" i="1" l="1"/>
  <c r="J200" i="5"/>
  <c r="J203" i="5" s="1"/>
  <c r="J200" i="4"/>
  <c r="J203" i="4" s="1"/>
  <c r="E13" i="1"/>
  <c r="J200" i="6"/>
  <c r="J203" i="6" s="1"/>
  <c r="G13" i="1"/>
  <c r="I200" i="6"/>
  <c r="I200" i="3"/>
  <c r="J200" i="3"/>
  <c r="J203" i="3" s="1"/>
  <c r="D13" i="1"/>
  <c r="J204" i="3" l="1"/>
  <c r="D31" i="1" s="1"/>
  <c r="J205" i="3"/>
  <c r="D32" i="1" s="1"/>
  <c r="J206" i="3"/>
  <c r="D33" i="1" s="1"/>
  <c r="J205" i="6"/>
  <c r="G32" i="1" s="1"/>
  <c r="J204" i="6"/>
  <c r="G31" i="1" s="1"/>
  <c r="J206" i="6"/>
  <c r="G33" i="1" s="1"/>
  <c r="J204" i="4"/>
  <c r="E31" i="1" s="1"/>
  <c r="J205" i="4"/>
  <c r="E32" i="1" s="1"/>
  <c r="J206" i="4"/>
  <c r="E33" i="1" s="1"/>
  <c r="J205" i="5"/>
  <c r="F32" i="1" s="1"/>
  <c r="J204" i="5"/>
  <c r="F31" i="1" s="1"/>
  <c r="J206" i="5" l="1"/>
  <c r="F33" i="1" s="1"/>
  <c r="J207" i="4"/>
  <c r="J207" i="6"/>
  <c r="J207" i="3"/>
  <c r="J207" i="5" l="1"/>
  <c r="D6" i="1"/>
  <c r="J4" i="3"/>
  <c r="J210" i="3"/>
  <c r="D36" i="1" s="1"/>
  <c r="J210" i="6"/>
  <c r="G36" i="1" s="1"/>
  <c r="G6" i="1"/>
  <c r="J4" i="6"/>
  <c r="E6" i="1"/>
  <c r="J210" i="4"/>
  <c r="E36" i="1" s="1"/>
  <c r="J4" i="4"/>
  <c r="F6" i="1" l="1"/>
  <c r="J210" i="5"/>
  <c r="F36" i="1" s="1"/>
  <c r="J4" i="5"/>
</calcChain>
</file>

<file path=xl/sharedStrings.xml><?xml version="1.0" encoding="utf-8"?>
<sst xmlns="http://schemas.openxmlformats.org/spreadsheetml/2006/main" count="2677" uniqueCount="611">
  <si>
    <t>Aureus</t>
  </si>
  <si>
    <t>Four production budget options (USD)</t>
  </si>
  <si>
    <t>Estimated production cost</t>
  </si>
  <si>
    <t>Micro</t>
  </si>
  <si>
    <t>Ultra Low</t>
  </si>
  <si>
    <t>Low Budget</t>
  </si>
  <si>
    <t>Production Co</t>
  </si>
  <si>
    <t>TOTAL BUDGET</t>
  </si>
  <si>
    <t>Photography days</t>
  </si>
  <si>
    <t>Budgeted VFX shots</t>
  </si>
  <si>
    <t>Post duration, weeks</t>
  </si>
  <si>
    <t>Cost category</t>
  </si>
  <si>
    <t>Development and preparation</t>
  </si>
  <si>
    <t>Producing and directing</t>
  </si>
  <si>
    <t>Cast and background performers</t>
  </si>
  <si>
    <t>Production crew</t>
  </si>
  <si>
    <t>Sets and production design</t>
  </si>
  <si>
    <t>Props and practical robots</t>
  </si>
  <si>
    <t>Costumes and makeup supplies</t>
  </si>
  <si>
    <t>Camera, lighting, sound and data equipment</t>
  </si>
  <si>
    <t>Locations and facilities</t>
  </si>
  <si>
    <t>Action, vehicles and practical effects</t>
  </si>
  <si>
    <t>October 14, 2026</t>
  </si>
  <si>
    <t>Travel, meals and accommodation</t>
  </si>
  <si>
    <t>VFX assets and supervision</t>
  </si>
  <si>
    <t>Paid props and labor</t>
  </si>
  <si>
    <t>VFX shot production</t>
  </si>
  <si>
    <t>Editorial, sound and music</t>
  </si>
  <si>
    <t>Editable detail on four budget tabs</t>
  </si>
  <si>
    <t>Insurance, legal and delivery</t>
  </si>
  <si>
    <t>Festival and sales materials</t>
  </si>
  <si>
    <t>Scope and sources in Planning</t>
  </si>
  <si>
    <t>Performer overtime reserve</t>
  </si>
  <si>
    <t>Sales / use tax reserve</t>
  </si>
  <si>
    <t>Contingency</t>
  </si>
  <si>
    <t>Completion bond</t>
  </si>
  <si>
    <t>Financing cost reserve</t>
  </si>
  <si>
    <t>Refundable deposit working cash</t>
  </si>
  <si>
    <t>INITIAL CASH REQUIREMENT</t>
  </si>
  <si>
    <t>The smallest options require simpler visuals and a contained production approach.</t>
  </si>
  <si>
    <t>All rates are planning allowances. Vendor bids and a locked schedule will refine the estimate.</t>
  </si>
  <si>
    <t>Budgets include post, delivery, contingency and basic festival / sales materials.</t>
  </si>
  <si>
    <t>No incentive, donation or equipment resale reduces these totals.</t>
  </si>
  <si>
    <t>Aureus budget assumptions</t>
  </si>
  <si>
    <t>USD, estimated October 14, 2026. Blue cells are editable.</t>
  </si>
  <si>
    <t>Production assumption</t>
  </si>
  <si>
    <t>Principal photography days</t>
  </si>
  <si>
    <t>Quoted crew workday hours</t>
  </si>
  <si>
    <t>Preparation weeks</t>
  </si>
  <si>
    <t>Post-production duration, weeks</t>
  </si>
  <si>
    <t>Performer payroll burden</t>
  </si>
  <si>
    <t>Background payroll burden</t>
  </si>
  <si>
    <t>Crew payroll burden</t>
  </si>
  <si>
    <t>Performer overtime cash reserve</t>
  </si>
  <si>
    <t>Sales / use tax reserve rate</t>
  </si>
  <si>
    <t>Production contingency</t>
  </si>
  <si>
    <t>Completion bond rate</t>
  </si>
  <si>
    <t>Financing cost reserve rate</t>
  </si>
  <si>
    <t>Simple VFX shot allowance</t>
  </si>
  <si>
    <t>Medium VFX shot allowance</t>
  </si>
  <si>
    <t>Hero VFX shot allowance</t>
  </si>
  <si>
    <t>Total budgeted VFX shots</t>
  </si>
  <si>
    <t>Production approach</t>
  </si>
  <si>
    <t>Contained feature with reused interiors, static robot inserts and selected simple CG beats.</t>
  </si>
  <si>
    <t>Lean vendor packages, limited CG action, practical Lucky inserts and redressed interiors.</t>
  </si>
  <si>
    <t>Independent feature with dedicated crew, more CG robot action and expanded sets.</t>
  </si>
  <si>
    <t>Commercial independent production with full CG action, larger sets and a name-cast reserve.</t>
  </si>
  <si>
    <t>Basis and scope</t>
  </si>
  <si>
    <t>Cost basis</t>
  </si>
  <si>
    <t>Every rate is a planning allowance, not a vendor bid. Paid labor and paid props are included.</t>
  </si>
  <si>
    <t>Cast labor assumption</t>
  </si>
  <si>
    <t>Micro uses local nonunion talent. Other tiers reserve performer benefits; final agreement must match the budget.</t>
  </si>
  <si>
    <t>Budget tier names</t>
  </si>
  <si>
    <t>Scale labels are descriptive. They are not SAG-AFTRA contract classifications.</t>
  </si>
  <si>
    <t>Location assumption</t>
  </si>
  <si>
    <t>U.S. regional production, local personnel where possible; actual state and dates are unset.</t>
  </si>
  <si>
    <t>Micro and ultra-low scope</t>
  </si>
  <si>
    <t>Lower plans require simpler screen action and a contained execution. They do not buy studio-level VFX.</t>
  </si>
  <si>
    <t>Crew day-rate basis</t>
  </si>
  <si>
    <t>Crew allowances assume quoted 10-hour days including scheduled overtime; verify local payroll terms.</t>
  </si>
  <si>
    <t>Performer reserve</t>
  </si>
  <si>
    <t>Daily performer rates plus a separate overtime reserve; actual time reports determine payment.</t>
  </si>
  <si>
    <t>Payroll burden</t>
  </si>
  <si>
    <t>Employer taxes, unemployment, workers comp, payroll charges and benefit allowances as applicable.</t>
  </si>
  <si>
    <t>Vendor costs</t>
  </si>
  <si>
    <t>Fabrication, VFX and post vendor prices include their own staffing; no duplicate crew fringe added.</t>
  </si>
  <si>
    <t>Contingency / bond / finance</t>
  </si>
  <si>
    <t>Each uses the visible bases at the bottom of each budget. Financing is a reserve, not an interest quote.</t>
  </si>
  <si>
    <t>Excluded costs</t>
  </si>
  <si>
    <t>Worldwide P&amp;A, distributor fees, investor profit, revenue-based residuals and participations.</t>
  </si>
  <si>
    <t>Working capital</t>
  </si>
  <si>
    <t>Refundable deposits appear below production cost. They add funding cash but are not an expense.</t>
  </si>
  <si>
    <t>Incentives and donations</t>
  </si>
  <si>
    <t>No grants, rebates, free props, donated labor, product placement or equipment resale are assumed.</t>
  </si>
  <si>
    <t>Script basis</t>
  </si>
  <si>
    <t>Aureus(1).fdx: 17,999 body words, 131 nonblank scene headings, 29 direct space exterior headings.</t>
  </si>
  <si>
    <t>Cast breakdown</t>
  </si>
  <si>
    <t>25 speaking human roles and 5 speaking robot cues after alias normalization. 8 central humans + 17 others.</t>
  </si>
  <si>
    <t>Props and robot design</t>
  </si>
  <si>
    <t>Six long Lucky legs; blue handwritten Lucky below 7. Tiny landed ship and local grip net.</t>
  </si>
  <si>
    <t>VFX scope</t>
  </si>
  <si>
    <t>Shot counts are production estimates, not a locked storyboard count. Monitor inserts also need compositing.</t>
  </si>
  <si>
    <t>Rights clearance</t>
  </si>
  <si>
    <t>Budgeted TV / archival clearance allowance; replace specific references if licensing is unavailable.</t>
  </si>
  <si>
    <t>Current primary-source benchmarks</t>
  </si>
  <si>
    <t>SAG-AFTRA UPA scope</t>
  </si>
  <si>
    <t>$300,000 maximum budget; agreement clearance depends on the submitted project.</t>
  </si>
  <si>
    <t>https://www.sagaftra.org/production-center/contract/819/getting-started</t>
  </si>
  <si>
    <t>SAG-AFTRA MPA scope</t>
  </si>
  <si>
    <t>Total budget under $700,000; larger budgets require another agreement.</t>
  </si>
  <si>
    <t>https://www.sagaftra.org/production-center/contract/909/getting-started</t>
  </si>
  <si>
    <t>SAG-AFTRA rates</t>
  </si>
  <si>
    <t>Current rate sheets effective July 1, 2026 through June 30, 2030. Rates here are editable allowances.</t>
  </si>
  <si>
    <t>https://www.sagaftra.org/production-center/contract/815/rate-sheet/document</t>
  </si>
  <si>
    <t>SAG-AFTRA benefits</t>
  </si>
  <si>
    <t>Published low-budget guide lists 21% principal and 20.5% background P&amp;H. Total burden includes other costs.</t>
  </si>
  <si>
    <t>https://www.sagaftra.org/industry-resources/rates-agreements/theatrical-low-budget</t>
  </si>
  <si>
    <t>IRS employer payroll taxes</t>
  </si>
  <si>
    <t>Employer Social Security 6.2% plus Medicare 1.45%, subject to applicable wage rules.</t>
  </si>
  <si>
    <t>https://www.irs.gov/taxtopics/tc751</t>
  </si>
  <si>
    <t>Aureus micro budget</t>
  </si>
  <si>
    <t>Production cost (USD)</t>
  </si>
  <si>
    <t>Payroll / vendor allowances</t>
  </si>
  <si>
    <t>Editable quantities and rates are blue. Cross-sheet assumptions are green.</t>
  </si>
  <si>
    <t>Code</t>
  </si>
  <si>
    <t>Expense</t>
  </si>
  <si>
    <t>Qty</t>
  </si>
  <si>
    <t>Units</t>
  </si>
  <si>
    <t>Unit rate</t>
  </si>
  <si>
    <t>Direct cost</t>
  </si>
  <si>
    <t>Burden %</t>
  </si>
  <si>
    <t>Burden cost</t>
  </si>
  <si>
    <t>Line total</t>
  </si>
  <si>
    <t>Unit</t>
  </si>
  <si>
    <t>Notes</t>
  </si>
  <si>
    <t>101</t>
  </si>
  <si>
    <t>Screenplay rights / writing fee</t>
  </si>
  <si>
    <t>fee</t>
  </si>
  <si>
    <t>Cash writing / rights allowance; no assumed deferral.</t>
  </si>
  <si>
    <t>102</t>
  </si>
  <si>
    <t>Script and scientific consultation</t>
  </si>
  <si>
    <t>Space mechanics, biomaterials and technical dialogue.</t>
  </si>
  <si>
    <t>103</t>
  </si>
  <si>
    <t>Storyboards and shot planning</t>
  </si>
  <si>
    <t>VFX sequences planned before photography.</t>
  </si>
  <si>
    <t>104</t>
  </si>
  <si>
    <t>Production scheduling / breakdown</t>
  </si>
  <si>
    <t>Schedule, cast days and set grouping.</t>
  </si>
  <si>
    <t>105</t>
  </si>
  <si>
    <t>Casting director and audition costs</t>
  </si>
  <si>
    <t>Casting service and paid audition room / reader.</t>
  </si>
  <si>
    <t>106</t>
  </si>
  <si>
    <t>Scouting, office and preproduction</t>
  </si>
  <si>
    <t>week</t>
  </si>
  <si>
    <t>Prep weeks; office, local scouting and consumables.</t>
  </si>
  <si>
    <t>Development and preparation subtotal</t>
  </si>
  <si>
    <t>201</t>
  </si>
  <si>
    <t>Director cash fee</t>
  </si>
  <si>
    <t>Includes preparation and principal photography.</t>
  </si>
  <si>
    <t>202</t>
  </si>
  <si>
    <t>Producer cash fee</t>
  </si>
  <si>
    <t>Producer company fee; full cash allowance.</t>
  </si>
  <si>
    <t>203</t>
  </si>
  <si>
    <t>Line producer / production manager</t>
  </si>
  <si>
    <t>Weeks including preparation, shoot and wrap.</t>
  </si>
  <si>
    <t>204</t>
  </si>
  <si>
    <t>Production accounting and payroll setup</t>
  </si>
  <si>
    <t>Service fee; employer burden is calculated separately.</t>
  </si>
  <si>
    <t>Producing and directing subtotal</t>
  </si>
  <si>
    <t>301</t>
  </si>
  <si>
    <t>Lena Ortiz</t>
  </si>
  <si>
    <t>day</t>
  </si>
  <si>
    <t>Lead performer, paid work days.</t>
  </si>
  <si>
    <t>302</t>
  </si>
  <si>
    <t>Theo Mercer</t>
  </si>
  <si>
    <t>303</t>
  </si>
  <si>
    <t>Priya Nayar</t>
  </si>
  <si>
    <t>Lead ensemble performer.</t>
  </si>
  <si>
    <t>304</t>
  </si>
  <si>
    <t>Juno Park</t>
  </si>
  <si>
    <t>305</t>
  </si>
  <si>
    <t>Gideon Pike</t>
  </si>
  <si>
    <t>Recurring antagonist; includes final attack scenes.</t>
  </si>
  <si>
    <t>306</t>
  </si>
  <si>
    <t>Alden Mercer</t>
  </si>
  <si>
    <t>Recurring antagonist, vault and detention scenes.</t>
  </si>
  <si>
    <t>307</t>
  </si>
  <si>
    <t>Red Cole</t>
  </si>
  <si>
    <t>News studio performer.</t>
  </si>
  <si>
    <t>308</t>
  </si>
  <si>
    <t>Melinda Shaw</t>
  </si>
  <si>
    <t>Studio, launch coverage and Mojave coverage.</t>
  </si>
  <si>
    <t>309</t>
  </si>
  <si>
    <t>Other speaking human roles</t>
  </si>
  <si>
    <t>17 roles beyond the eight central human characters.</t>
  </si>
  <si>
    <t>310</t>
  </si>
  <si>
    <t>Lucky voice performer</t>
  </si>
  <si>
    <t>Recording sessions and voice pickup days.</t>
  </si>
  <si>
    <t>311</t>
  </si>
  <si>
    <t>Other FLEA voices</t>
  </si>
  <si>
    <t>Four speaking robot cues; voice doubling at lower tiers.</t>
  </si>
  <si>
    <t>312</t>
  </si>
  <si>
    <t>Background performers</t>
  </si>
  <si>
    <t>person-day</t>
  </si>
  <si>
    <t>Paid person-days across crowds, technicians and press.</t>
  </si>
  <si>
    <t>313</t>
  </si>
  <si>
    <t>Cast rehearsal and pickup reserve</t>
  </si>
  <si>
    <t>allowance</t>
  </si>
  <si>
    <t>Paid rehearsals and recording / performance pickups.</t>
  </si>
  <si>
    <t>314</t>
  </si>
  <si>
    <t>Stunt performers / featured doubles</t>
  </si>
  <si>
    <t>Safe staged falls, gate attack and facility confrontation.</t>
  </si>
  <si>
    <t>315</t>
  </si>
  <si>
    <t>Name-cast premium allowance</t>
  </si>
  <si>
    <t>Negotiation reserve above the role rates.</t>
  </si>
  <si>
    <t>Cast and background performers subtotal</t>
  </si>
  <si>
    <t>401</t>
  </si>
  <si>
    <t>Director of photography / operator</t>
  </si>
  <si>
    <t>Micro combines cinematography and camera operation.</t>
  </si>
  <si>
    <t>402</t>
  </si>
  <si>
    <t>Additional camera operator</t>
  </si>
  <si>
    <t>Larger plans add camera operators.</t>
  </si>
  <si>
    <t>403</t>
  </si>
  <si>
    <t>First camera assistant / focus puller</t>
  </si>
  <si>
    <t>Micro also handles DIT / media management.</t>
  </si>
  <si>
    <t>404</t>
  </si>
  <si>
    <t>Second camera assistant</t>
  </si>
  <si>
    <t>Slate, lenses, camera prep and camera support.</t>
  </si>
  <si>
    <t>405</t>
  </si>
  <si>
    <t>DIT / data manager</t>
  </si>
  <si>
    <t>Dedicated DIT in the larger plans.</t>
  </si>
  <si>
    <t>406</t>
  </si>
  <si>
    <t>First AD / script supervisor</t>
  </si>
  <si>
    <t>Micro combines AD and continuity duties.</t>
  </si>
  <si>
    <t>407</t>
  </si>
  <si>
    <t>Dedicated script supervisor</t>
  </si>
  <si>
    <t>Continuity and coverage record.</t>
  </si>
  <si>
    <t>408</t>
  </si>
  <si>
    <t>Second AD / crowd coordinator</t>
  </si>
  <si>
    <t>Crowd calls, holding and set management.</t>
  </si>
  <si>
    <t>409</t>
  </si>
  <si>
    <t>Production sound mixer</t>
  </si>
  <si>
    <t>On-set dialogue and sound recording.</t>
  </si>
  <si>
    <t>410</t>
  </si>
  <si>
    <t>Boom operator / utility</t>
  </si>
  <si>
    <t>Micro mixer covers boom on contained scenes.</t>
  </si>
  <si>
    <t>411</t>
  </si>
  <si>
    <t>Gaffer / key grip</t>
  </si>
  <si>
    <t>Micro combines lighting and grip lead.</t>
  </si>
  <si>
    <t>412</t>
  </si>
  <si>
    <t>Lighting and grip assistants</t>
  </si>
  <si>
    <t>Lighting, grip and electrical support.</t>
  </si>
  <si>
    <t>413</t>
  </si>
  <si>
    <t>Production designer / art lead</t>
  </si>
  <si>
    <t>Micro also handles props and set dressing.</t>
  </si>
  <si>
    <t>414</t>
  </si>
  <si>
    <t>Set dresser / art assistants</t>
  </si>
  <si>
    <t>Set redresses, dressing and scenic support.</t>
  </si>
  <si>
    <t>415</t>
  </si>
  <si>
    <t>Props master</t>
  </si>
  <si>
    <t>On-set props handling; fabrication is in Props.</t>
  </si>
  <si>
    <t>416</t>
  </si>
  <si>
    <t>Makeup, hair and wardrobe lead</t>
  </si>
  <si>
    <t>Micro combines departments.</t>
  </si>
  <si>
    <t>417</t>
  </si>
  <si>
    <t>Wardrobe / hair and makeup assistants</t>
  </si>
  <si>
    <t>Costume changes, aging and crowd support.</t>
  </si>
  <si>
    <t>418</t>
  </si>
  <si>
    <t>Production coordinator</t>
  </si>
  <si>
    <t>Calls, travel, vendors and logistics.</t>
  </si>
  <si>
    <t>419</t>
  </si>
  <si>
    <t>Production assistants / runners</t>
  </si>
  <si>
    <t>Entry rates assume ten-hour quoted work days.</t>
  </si>
  <si>
    <t>420</t>
  </si>
  <si>
    <t>Set medic</t>
  </si>
  <si>
    <t>Action / exterior days; micro safety provider in SFX.</t>
  </si>
  <si>
    <t>421</t>
  </si>
  <si>
    <t>Stage / utility technicians</t>
  </si>
  <si>
    <t>Set power, stage systems and practical electronics.</t>
  </si>
  <si>
    <t>Production crew subtotal</t>
  </si>
  <si>
    <t>501</t>
  </si>
  <si>
    <t>Control-room console and wall build</t>
  </si>
  <si>
    <t>package</t>
  </si>
  <si>
    <t>Consoles, wall finishes and scenic materials.</t>
  </si>
  <si>
    <t>502</t>
  </si>
  <si>
    <t>Hearing / archive / review-room redress</t>
  </si>
  <si>
    <t>One core interior is redressed at lower tiers.</t>
  </si>
  <si>
    <t>503</t>
  </si>
  <si>
    <t>Nayar lab / fabrication-bay dressing</t>
  </si>
  <si>
    <t>Sterile tanks, looms, workstations and gantry dressing.</t>
  </si>
  <si>
    <t>504</t>
  </si>
  <si>
    <t>Two news-studio dressing packages</t>
  </si>
  <si>
    <t>Different visual identities for the two broadcasters.</t>
  </si>
  <si>
    <t>505</t>
  </si>
  <si>
    <t>Mercer vault / office scenic build</t>
  </si>
  <si>
    <t>Scenic vault walls and display furniture.</t>
  </si>
  <si>
    <t>506</t>
  </si>
  <si>
    <t>Service tunnel / cutoff station set</t>
  </si>
  <si>
    <t>Safe breakaway cover and believable controls.</t>
  </si>
  <si>
    <t>507</t>
  </si>
  <si>
    <t>Mojave foreground / asteroid surface set</t>
  </si>
  <si>
    <t>Practical gold-veined rocks; extensions are VFX.</t>
  </si>
  <si>
    <t>508</t>
  </si>
  <si>
    <t>Set fabrication / installation vendor</t>
  </si>
  <si>
    <t>Build vendor labor; daily art crew is separate.</t>
  </si>
  <si>
    <t>509</t>
  </si>
  <si>
    <t>Strike, waste removal and repairs</t>
  </si>
  <si>
    <t>Restore rented facilities and remove scenic builds.</t>
  </si>
  <si>
    <t>Sets and production design subtotal</t>
  </si>
  <si>
    <t>601</t>
  </si>
  <si>
    <t>Lucky static hero prop</t>
  </si>
  <si>
    <t>build</t>
  </si>
  <si>
    <t>Six long limbs; 7 above handwritten blue Lucky.</t>
  </si>
  <si>
    <t>602</t>
  </si>
  <si>
    <t>Lucky moving / puppeteered insert rig</t>
  </si>
  <si>
    <t>Micro uses static inserts plus CG animation.</t>
  </si>
  <si>
    <t>603</t>
  </si>
  <si>
    <t>Other FLEA shells / damaged limbs</t>
  </si>
  <si>
    <t>prop</t>
  </si>
  <si>
    <t>Physical shells and FLEA Five damage inserts.</t>
  </si>
  <si>
    <t>604</t>
  </si>
  <si>
    <t>Golden Retriever landed miniature</t>
  </si>
  <si>
    <t>Tiny relative to Aureus; CG model budgeted separately.</t>
  </si>
  <si>
    <t>605</t>
  </si>
  <si>
    <t>Local grip-net / AutoSilk samples</t>
  </si>
  <si>
    <t>Net grips a local outcrop; does not wrap the asteroid.</t>
  </si>
  <si>
    <t>606</t>
  </si>
  <si>
    <t>Imitation gold bars for Mercer vault</t>
  </si>
  <si>
    <t>bar</t>
  </si>
  <si>
    <t>Painted resin / foam prop gold, not precious metal.</t>
  </si>
  <si>
    <t>607</t>
  </si>
  <si>
    <t>Seven named diamond replicas and spares</t>
  </si>
  <si>
    <t>stone</t>
  </si>
  <si>
    <t>Rough-looking replicas; seven named stones plus doubles.</t>
  </si>
  <si>
    <t>608</t>
  </si>
  <si>
    <t>Bulk diamond / slurry collection inserts</t>
  </si>
  <si>
    <t>Replica crystals, safe slurry and collection inserts.</t>
  </si>
  <si>
    <t>609</t>
  </si>
  <si>
    <t>Clear diamond transport/display containers</t>
  </si>
  <si>
    <t>case</t>
  </si>
  <si>
    <t>Sealed transport cases and press display trays.</t>
  </si>
  <si>
    <t>610</t>
  </si>
  <si>
    <t>Wrist screens / tablets / display devices</t>
  </si>
  <si>
    <t>device</t>
  </si>
  <si>
    <t>Practical blanks, rental devices and duplicate shells.</t>
  </si>
  <si>
    <t>611</t>
  </si>
  <si>
    <t>Lab vessels / sample strands / test tools</t>
  </si>
  <si>
    <t>Tea cups, tanks, sleeve repair tools and lab samples.</t>
  </si>
  <si>
    <t>612</t>
  </si>
  <si>
    <t>Access tokens / Helix badges / bridge props</t>
  </si>
  <si>
    <t>Old token, forged badges and diagnostic bridge.</t>
  </si>
  <si>
    <t>613</t>
  </si>
  <si>
    <t>Manual cutoff / breakaway cover prop</t>
  </si>
  <si>
    <t>Mechanical hero handle with safe breakaway cover.</t>
  </si>
  <si>
    <t>614</t>
  </si>
  <si>
    <t>Drone and safe weapons prop package</t>
  </si>
  <si>
    <t>Nonfunctional action props; approved handlers in SFX.</t>
  </si>
  <si>
    <t>615</t>
  </si>
  <si>
    <t>Protest signs / toys / press microphones</t>
  </si>
  <si>
    <t>L5-style futurist signs, Lucky toy and press props.</t>
  </si>
  <si>
    <t>616</t>
  </si>
  <si>
    <t>Theo home / pizza / recliner / glass props</t>
  </si>
  <si>
    <t>Recliner rental, table, remote, pizza box and glass.</t>
  </si>
  <si>
    <t>617</t>
  </si>
  <si>
    <t>Prop freight, repairs and duplicates</t>
  </si>
  <si>
    <t>Paid transport and breakage replacement allowance.</t>
  </si>
  <si>
    <t>Props and practical robots subtotal</t>
  </si>
  <si>
    <t>701</t>
  </si>
  <si>
    <t>Principal cast wardrobe</t>
  </si>
  <si>
    <t>person</t>
  </si>
  <si>
    <t>Costume fittings and reusable future work clothing.</t>
  </si>
  <si>
    <t>702</t>
  </si>
  <si>
    <t>Background / security / prison wardrobe</t>
  </si>
  <si>
    <t>Uniforms, guards, protesters and orange prison costumes.</t>
  </si>
  <si>
    <t>703</t>
  </si>
  <si>
    <t>Decontamination helmets and suits</t>
  </si>
  <si>
    <t>set</t>
  </si>
  <si>
    <t>Safe practical costume pieces; no actual radiation.</t>
  </si>
  <si>
    <t>704</t>
  </si>
  <si>
    <t>Hair / makeup / aging supplies</t>
  </si>
  <si>
    <t>Cruise aging, fatigue and action continuity materials.</t>
  </si>
  <si>
    <t>705</t>
  </si>
  <si>
    <t>Laundry, cleaning and wardrobe repairs</t>
  </si>
  <si>
    <t>Consumables and cleaning service.</t>
  </si>
  <si>
    <t>Costumes and makeup supplies subtotal</t>
  </si>
  <si>
    <t>801</t>
  </si>
  <si>
    <t>Camera and lens rental</t>
  </si>
  <si>
    <t>Rental cash cost; no donated camera package.</t>
  </si>
  <si>
    <t>802</t>
  </si>
  <si>
    <t>Lighting / grip rental</t>
  </si>
  <si>
    <t>Fixtures, grip, rigging and distribution rental.</t>
  </si>
  <si>
    <t>803</t>
  </si>
  <si>
    <t>Sound kit / radio microphone rental</t>
  </si>
  <si>
    <t>Recorder, boom and radio microphones.</t>
  </si>
  <si>
    <t>804</t>
  </si>
  <si>
    <t>Power / generator / distro rental</t>
  </si>
  <si>
    <t>Exterior and warehouse power.</t>
  </si>
  <si>
    <t>805</t>
  </si>
  <si>
    <t>Camera support / motion equipment</t>
  </si>
  <si>
    <t>Tripod, dolly, gimbal or controlled motion kit.</t>
  </si>
  <si>
    <t>806</t>
  </si>
  <si>
    <t>Playback / practical display rental</t>
  </si>
  <si>
    <t>Monitors and display playback hardware.</t>
  </si>
  <si>
    <t>807</t>
  </si>
  <si>
    <t>Storage, backup drives and on-set media</t>
  </si>
  <si>
    <t>Paid primary / duplicate media; post storage is separate.</t>
  </si>
  <si>
    <t>808</t>
  </si>
  <si>
    <t>Radios, battery charging and expendables</t>
  </si>
  <si>
    <t>Comms, charging, cables and expendables.</t>
  </si>
  <si>
    <t>Camera, lighting, sound and data equipment subtotal</t>
  </si>
  <si>
    <t>901</t>
  </si>
  <si>
    <t>Core control / hearing interiors</t>
  </si>
  <si>
    <t>Redressed local facility or stage rental.</t>
  </si>
  <si>
    <t>902</t>
  </si>
  <si>
    <t>Warehouse / lab / fabrication facility</t>
  </si>
  <si>
    <t>Practical warehouse / lab stand-in.</t>
  </si>
  <si>
    <t>903</t>
  </si>
  <si>
    <t>News studio / office / home locations</t>
  </si>
  <si>
    <t>One stage reused in micro; dedicated setups above.</t>
  </si>
  <si>
    <t>904</t>
  </si>
  <si>
    <t>Prison / detention / service tunnel stand-in</t>
  </si>
  <si>
    <t>Rented controlled facility; does not assume free access.</t>
  </si>
  <si>
    <t>905</t>
  </si>
  <si>
    <t>Desert / perimeter location package</t>
  </si>
  <si>
    <t>Local quarry stand-in in micro, desert unit above.</t>
  </si>
  <si>
    <t>906</t>
  </si>
  <si>
    <t>Location permits, site fees and security</t>
  </si>
  <si>
    <t>Allowance pending actual state / site quotes.</t>
  </si>
  <si>
    <t>907</t>
  </si>
  <si>
    <t>Holding, toilets, tents and base camp</t>
  </si>
  <si>
    <t>Paid base camp and cast / crew holding.</t>
  </si>
  <si>
    <t>908</t>
  </si>
  <si>
    <t>Additional pickup location reserve</t>
  </si>
  <si>
    <t>Reserved cash for limited pickup access.</t>
  </si>
  <si>
    <t>Locations and facilities subtotal</t>
  </si>
  <si>
    <t>1001</t>
  </si>
  <si>
    <t>Stunt coordinator / safety provider</t>
  </si>
  <si>
    <t>Action choreography and safe supervised staging.</t>
  </si>
  <si>
    <t>1002</t>
  </si>
  <si>
    <t>Service truck / delivery vehicles</t>
  </si>
  <si>
    <t>Picture vehicle rental; CG extends gate impact.</t>
  </si>
  <si>
    <t>1003</t>
  </si>
  <si>
    <t>Facility FLEA / capture-net inserts</t>
  </si>
  <si>
    <t>Safe close-up inserts and small net props.</t>
  </si>
  <si>
    <t>1004</t>
  </si>
  <si>
    <t>Safe dust / breakaway / antenna effects</t>
  </si>
  <si>
    <t>Practical dust and safe breakaways; CG explosions.</t>
  </si>
  <si>
    <t>1005</t>
  </si>
  <si>
    <t>SFX technicians and approved handlers</t>
  </si>
  <si>
    <t>Qualified special-effects crew; nonfunctional props.</t>
  </si>
  <si>
    <t>1006</t>
  </si>
  <si>
    <t>Drone / helicopter reference plates</t>
  </si>
  <si>
    <t>Licensed plates / contracted unit; final aircraft are CG.</t>
  </si>
  <si>
    <t>1007</t>
  </si>
  <si>
    <t>Unit transport and gear van rental</t>
  </si>
  <si>
    <t>Unit vehicle rental; fuel appears in Travel.</t>
  </si>
  <si>
    <t>1008</t>
  </si>
  <si>
    <t>Traffic control / exterior safety reserve</t>
  </si>
  <si>
    <t>Managed exterior work and supervised controlled areas.</t>
  </si>
  <si>
    <t>Action, vehicles and practical effects subtotal</t>
  </si>
  <si>
    <t>1101</t>
  </si>
  <si>
    <t>Traveling cast / crew airfare</t>
  </si>
  <si>
    <t>return trip</t>
  </si>
  <si>
    <t>Micro uses local personnel.</t>
  </si>
  <si>
    <t>1102</t>
  </si>
  <si>
    <t>Hotel rooms</t>
  </si>
  <si>
    <t>night</t>
  </si>
  <si>
    <t>Paid room nights; no assumed free housing.</t>
  </si>
  <si>
    <t>1103</t>
  </si>
  <si>
    <t>Meals and craft service</t>
  </si>
  <si>
    <t>People per day includes scheduled cast and core crew.</t>
  </si>
  <si>
    <t>1104</t>
  </si>
  <si>
    <t>Exterior / crowd meals</t>
  </si>
  <si>
    <t>Additional background person-days.</t>
  </si>
  <si>
    <t>1105</t>
  </si>
  <si>
    <t>Fuel, mileage and local parking</t>
  </si>
  <si>
    <t>Fuel and local mileage cash allowance.</t>
  </si>
  <si>
    <t>1106</t>
  </si>
  <si>
    <t>Travel per diem / unit contingency</t>
  </si>
  <si>
    <t>Per diem and ground transfers.</t>
  </si>
  <si>
    <t>Travel, meals and accommodation subtotal</t>
  </si>
  <si>
    <t>1201</t>
  </si>
  <si>
    <t>VFX supervisor / producer</t>
  </si>
  <si>
    <t>Vendor service weeks; includes supervision and coordination.</t>
  </si>
  <si>
    <t>1202</t>
  </si>
  <si>
    <t>Lucky model, materials and six-leg rig</t>
  </si>
  <si>
    <t>asset</t>
  </si>
  <si>
    <t>Hero robot digital build; separate from physical prop.</t>
  </si>
  <si>
    <t>1203</t>
  </si>
  <si>
    <t>Six FLEA variants / damaged robot assets</t>
  </si>
  <si>
    <t>Reused rig with variants and damaged components.</t>
  </si>
  <si>
    <t>1204</t>
  </si>
  <si>
    <t>Golden Retriever digital ship asset</t>
  </si>
  <si>
    <t>Uncrewed craft, folded boom, miniature-scale landed views.</t>
  </si>
  <si>
    <t>1205</t>
  </si>
  <si>
    <t>Aureus gold-veined surface / local grip net</t>
  </si>
  <si>
    <t>Large asteroid surfaces and a small local net handhold.</t>
  </si>
  <si>
    <t>1206</t>
  </si>
  <si>
    <t>Uranus and diamond-seining environments</t>
  </si>
  <si>
    <t>Atmospheric layers, collection pod and diamonds.</t>
  </si>
  <si>
    <t>1207</t>
  </si>
  <si>
    <t>ICL launch and Earth arrival digital assets</t>
  </si>
  <si>
    <t>Required screenplay effects; digital asset, no physical build.</t>
  </si>
  <si>
    <t>1208</t>
  </si>
  <si>
    <t>Mojave landing / background environments</t>
  </si>
  <si>
    <t>Desert extension and controlled asteroid touchdown.</t>
  </si>
  <si>
    <t>1209</t>
  </si>
  <si>
    <t>VFX reference, scans and motion capture</t>
  </si>
  <si>
    <t>Technical references; mocap / scan services at larger tiers.</t>
  </si>
  <si>
    <t>1210</t>
  </si>
  <si>
    <t>Render, storage and licensed CG tools</t>
  </si>
  <si>
    <t>Vendor infrastructure weeks and paid licenses.</t>
  </si>
  <si>
    <t>VFX assets and supervision subtotal</t>
  </si>
  <si>
    <t>1301</t>
  </si>
  <si>
    <t>Simple screen / cleanup / extension shots</t>
  </si>
  <si>
    <t>shot</t>
  </si>
  <si>
    <t>Per finished shot; monitor inserts, matte and cleanup.</t>
  </si>
  <si>
    <t>1302</t>
  </si>
  <si>
    <t>Medium robot / ship / environment shots</t>
  </si>
  <si>
    <t>Per finished shot; limited animation at smaller scales.</t>
  </si>
  <si>
    <t>1303</t>
  </si>
  <si>
    <t>Hero capture / storm / landing / action shots</t>
  </si>
  <si>
    <t>Per finished shot; complexity and realism increase by tier.</t>
  </si>
  <si>
    <t>1304</t>
  </si>
  <si>
    <t>VFX revisions and replacement-shot reserve</t>
  </si>
  <si>
    <t>Paid revision allowance beyond the scheduled shot bids.</t>
  </si>
  <si>
    <t>1305</t>
  </si>
  <si>
    <t>Screen interfaces / trajectories / holograms</t>
  </si>
  <si>
    <t>Graphic design assets; compositing is in shot rates.</t>
  </si>
  <si>
    <t>VFX shot production subtotal</t>
  </si>
  <si>
    <t>1401</t>
  </si>
  <si>
    <t>Picture editor</t>
  </si>
  <si>
    <t>Vendor / contracted edit weeks.</t>
  </si>
  <si>
    <t>1402</t>
  </si>
  <si>
    <t>Assistant editor / conform support</t>
  </si>
  <si>
    <t>Media preparation, turnover and conform.</t>
  </si>
  <si>
    <t>1403</t>
  </si>
  <si>
    <t>ADR / dialogue editing</t>
  </si>
  <si>
    <t>Dialogue repair and ADR studio services.</t>
  </si>
  <si>
    <t>1404</t>
  </si>
  <si>
    <t>Sound design and robot / spacecraft effects</t>
  </si>
  <si>
    <t>Designed mechanical voices, space action and atmospheres.</t>
  </si>
  <si>
    <t>1405</t>
  </si>
  <si>
    <t>Foley recording / editing</t>
  </si>
  <si>
    <t>Footpads, tools, clothing and production Foley.</t>
  </si>
  <si>
    <t>1406</t>
  </si>
  <si>
    <t>Final sound mix and mastering</t>
  </si>
  <si>
    <t>Stereo / 5.1 in smaller plans; larger delivery mix above.</t>
  </si>
  <si>
    <t>1407</t>
  </si>
  <si>
    <t>Original score / composer</t>
  </si>
  <si>
    <t>Paid original music composition.</t>
  </si>
  <si>
    <t>1408</t>
  </si>
  <si>
    <t>Music performers / licenses / recording</t>
  </si>
  <si>
    <t>No free popular-song or television clip rights assumed.</t>
  </si>
  <si>
    <t>1409</t>
  </si>
  <si>
    <t>Color grading and online finishing</t>
  </si>
  <si>
    <t>Color, online conform and final picture masters.</t>
  </si>
  <si>
    <t>1410</t>
  </si>
  <si>
    <t>Titles, credits and accessibility</t>
  </si>
  <si>
    <t>Titles, captions / SDH and credit sequence.</t>
  </si>
  <si>
    <t>1411</t>
  </si>
  <si>
    <t>Post storage and backups</t>
  </si>
  <si>
    <t>Working storage and archival copies.</t>
  </si>
  <si>
    <t>Editorial, sound and music subtotal</t>
  </si>
  <si>
    <t>1501</t>
  </si>
  <si>
    <t>Production / equipment insurance</t>
  </si>
  <si>
    <t>policy</t>
  </si>
  <si>
    <t>Estimated cover package; workers comp is in payroll burden.</t>
  </si>
  <si>
    <t>1502</t>
  </si>
  <si>
    <t>Errors and omissions insurance</t>
  </si>
  <si>
    <t>Delivery E&amp;O allowance pending insurer review.</t>
  </si>
  <si>
    <t>1503</t>
  </si>
  <si>
    <t>Production legal and clearance review</t>
  </si>
  <si>
    <t>Contracts, rights chain, clearances and delivery legal.</t>
  </si>
  <si>
    <t>1504</t>
  </si>
  <si>
    <t>TV / archival clip and footage clearance</t>
  </si>
  <si>
    <t>End-credit TV clip and licensed footage allowance.</t>
  </si>
  <si>
    <t>1505</t>
  </si>
  <si>
    <t>QC, DCP / delivery masters and files</t>
  </si>
  <si>
    <t>QC, DCP and technical deliverables.</t>
  </si>
  <si>
    <t>1506</t>
  </si>
  <si>
    <t>Bookkeeping, audit and cost reporting</t>
  </si>
  <si>
    <t>Final cost report / financial audit service.</t>
  </si>
  <si>
    <t>Insurance, legal and delivery subtotal</t>
  </si>
  <si>
    <t>1601</t>
  </si>
  <si>
    <t>Key art, stills and press kit</t>
  </si>
  <si>
    <t>Poster finishing, stills and sales / festival materials.</t>
  </si>
  <si>
    <t>1602</t>
  </si>
  <si>
    <t>Trailer / teaser editorial</t>
  </si>
  <si>
    <t>Trailer edit and finishing.</t>
  </si>
  <si>
    <t>1603</t>
  </si>
  <si>
    <t>Festival submissions</t>
  </si>
  <si>
    <t>entry</t>
  </si>
  <si>
    <t>Paid submission fees.</t>
  </si>
  <si>
    <t>1604</t>
  </si>
  <si>
    <t>Festival delivery / publicity allowance</t>
  </si>
  <si>
    <t>Small launch reserve; worldwide theatrical P&amp;A excluded.</t>
  </si>
  <si>
    <t>Festival and sales materials subtotal</t>
  </si>
  <si>
    <t>Itemized cost including payroll burden</t>
  </si>
  <si>
    <t>Separate cash overtime reserve plus performer payroll burden.</t>
  </si>
  <si>
    <t>Reserve on sets, props, costumes and equipment before payroll burden.</t>
  </si>
  <si>
    <t>Production subtotal</t>
  </si>
  <si>
    <t>Contingency is based on the production subtotal.</t>
  </si>
  <si>
    <t>Planning bond allowance on production subtotal.</t>
  </si>
  <si>
    <t>Reserve on subtotal + contingency + bond; no incentive offset.</t>
  </si>
  <si>
    <t>TOTAL PRODUCTION BUDGET</t>
  </si>
  <si>
    <t>Illustrative security deposits; refundable, not part of production cost.</t>
  </si>
  <si>
    <t>INITIAL CASH FUNDING REQUIREMENT</t>
  </si>
  <si>
    <t>Aureus ultra-low budget</t>
  </si>
  <si>
    <t>Aureus low budget</t>
  </si>
  <si>
    <t>Aureus production company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</si>
</sst>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;\(\$#,##0\);&quot;-&quot;"/>
    <numFmt numFmtId="166" formatCode="0.0%;\(0.0%\);&quot;-&quot;"/>
  </numFmts>
  <fonts count="11">
    <font>
      <sz val="11"/>
      <name val="Carlito"/>
    </font>
    <font>
      <sz val="10"/>
      <color rgb="FF233247"/>
      <name val="Arial"/>
    </font>
    <font>
      <b/>
      <sz val="16"/>
      <color rgb="FF172A43"/>
      <name val="Arial"/>
    </font>
    <font>
      <b/>
      <sz val="10"/>
      <color rgb="FFFFFFFF"/>
      <name val="Arial"/>
    </font>
    <font>
      <sz val="10"/>
      <color rgb="FF2156A5"/>
      <name val="Arial"/>
    </font>
    <font>
      <b/>
      <sz val="10"/>
      <color rgb="FF233247"/>
      <name val="Arial"/>
    </font>
    <font>
      <sz val="10"/>
      <color rgb="FF67758A"/>
      <name val="Arial"/>
    </font>
    <font>
      <sz val="10"/>
      <color rgb="FF216A46"/>
      <name val="Arial"/>
    </font>
    <font>
      <b/>
      <sz val="10"/>
      <color rgb="FF67758A"/>
      <name val="Arial"/>
    </font>
    <font>
      <b/>
      <sz val="11"/>
      <color rgb="FFFFFFFF"/>
      <name val="Arial"/>
    </font>
    <font>
      <b/>
      <sz val="14"/>
      <color rgb="FF172A43"/>
      <name val="Arial"/>
    </font>
  </fonts>
  <fills count="7">
    <fill>
      <patternFill patternType="none"/>
    </fill>
    <fill>
      <patternFill patternType="gray125"/>
    </fill>
    <fill>
      <patternFill patternType="solid">
        <fgColor rgb="FF172A43"/>
      </patternFill>
    </fill>
    <fill>
      <patternFill patternType="solid">
        <fgColor rgb="FFFFF6DD"/>
      </patternFill>
    </fill>
    <fill>
      <patternFill patternType="solid">
        <fgColor rgb="FFFFFAED"/>
      </patternFill>
    </fill>
    <fill>
      <patternFill patternType="solid">
        <fgColor rgb="FFF5F7FA"/>
      </patternFill>
    </fill>
    <fill>
      <patternFill patternType="solid">
        <fgColor rgb="FFE9EF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C9973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3" fontId="4" fillId="3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/>
    <xf numFmtId="0" fontId="8" fillId="0" borderId="0" xfId="0" applyFont="1"/>
    <xf numFmtId="3" fontId="4" fillId="4" borderId="0" xfId="0" applyNumberFormat="1" applyFont="1" applyFill="1" applyAlignment="1">
      <alignment vertical="center"/>
    </xf>
    <xf numFmtId="165" fontId="4" fillId="4" borderId="0" xfId="0" applyNumberFormat="1" applyFont="1" applyFill="1" applyAlignment="1">
      <alignment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1" fillId="5" borderId="0" xfId="0" applyFont="1" applyFill="1" applyAlignment="1">
      <alignment vertical="center"/>
    </xf>
    <xf numFmtId="165" fontId="1" fillId="5" borderId="0" xfId="0" applyNumberFormat="1" applyFont="1" applyFill="1" applyAlignment="1">
      <alignment vertical="center"/>
    </xf>
    <xf numFmtId="166" fontId="1" fillId="5" borderId="0" xfId="0" applyNumberFormat="1" applyFont="1" applyFill="1" applyAlignment="1">
      <alignment vertical="center"/>
    </xf>
    <xf numFmtId="3" fontId="7" fillId="3" borderId="0" xfId="0" applyNumberFormat="1" applyFont="1" applyFill="1" applyAlignment="1">
      <alignment vertical="center"/>
    </xf>
    <xf numFmtId="0" fontId="5" fillId="6" borderId="0" xfId="0" applyFont="1" applyFill="1" applyAlignment="1">
      <alignment vertical="center"/>
    </xf>
    <xf numFmtId="165" fontId="5" fillId="6" borderId="0" xfId="0" applyNumberFormat="1" applyFont="1" applyFill="1" applyAlignment="1">
      <alignment vertical="center"/>
    </xf>
    <xf numFmtId="166" fontId="7" fillId="0" borderId="0" xfId="0" applyNumberFormat="1" applyFont="1" applyAlignment="1">
      <alignment vertical="center"/>
    </xf>
    <xf numFmtId="166" fontId="7" fillId="5" borderId="0" xfId="0" applyNumberFormat="1" applyFont="1" applyFill="1" applyAlignment="1">
      <alignment vertical="center"/>
    </xf>
    <xf numFmtId="3" fontId="7" fillId="4" borderId="0" xfId="0" applyNumberFormat="1" applyFont="1" applyFill="1" applyAlignment="1">
      <alignment vertical="center"/>
    </xf>
    <xf numFmtId="164" fontId="7" fillId="0" borderId="0" xfId="0" applyNumberFormat="1" applyFont="1" applyAlignment="1">
      <alignment vertical="center"/>
    </xf>
    <xf numFmtId="0" fontId="9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9" fillId="2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vertical="center"/>
    </xf>
    <xf numFmtId="0" fontId="10" fillId="3" borderId="0" xfId="0" applyFont="1" applyFill="1" applyAlignment="1">
      <alignment vertical="center"/>
    </xf>
    <xf numFmtId="165" fontId="10" fillId="3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2143125" cy="3114675"/>
    <xdr:pic>
      <xdr:nvPicPr>
        <xdr:cNvPr id="2" name="50f89331-6135-458b-a49e-439e903c3fe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2A43"/>
  </sheetPr>
  <dimension ref="A1:L60"/>
  <sheetViews>
    <sheetView showGridLines="0" tabSelected="1" workbookViewId="0"/>
  </sheetViews>
  <sheetFormatPr defaultRowHeight="14"/>
  <cols>
    <col min="1" max="1" width="2" customWidth="1"/>
    <col min="2" max="2" width="9" customWidth="1"/>
    <col min="3" max="3" width="42" customWidth="1"/>
    <col min="4" max="7" width="18" customWidth="1"/>
    <col min="8" max="12" width="10" customWidth="1"/>
  </cols>
  <sheetData>
    <row r="1" spans="1:12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2" customHeight="1">
      <c r="A2" s="1"/>
      <c r="B2" s="1"/>
      <c r="C2" s="2" t="s">
        <v>0</v>
      </c>
      <c r="D2" s="1"/>
      <c r="E2" s="1"/>
      <c r="F2" s="1"/>
      <c r="G2" s="1"/>
      <c r="H2" s="1"/>
      <c r="I2" s="1"/>
      <c r="J2" s="1"/>
      <c r="K2" s="1"/>
      <c r="L2" s="1"/>
    </row>
    <row r="3" spans="1:12" ht="22" customHeight="1">
      <c r="A3" s="1"/>
      <c r="B3" s="3"/>
      <c r="C3" s="3" t="s">
        <v>1</v>
      </c>
      <c r="D3" s="3"/>
      <c r="E3" s="3"/>
      <c r="F3" s="3"/>
      <c r="G3" s="3"/>
      <c r="H3" s="1"/>
      <c r="I3" s="1"/>
      <c r="J3" s="1"/>
      <c r="K3" s="1"/>
      <c r="L3" s="1"/>
    </row>
    <row r="4" spans="1:12" ht="2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8" customHeight="1">
      <c r="A5" s="1"/>
      <c r="B5" s="1"/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1"/>
      <c r="I5" s="1"/>
      <c r="J5" s="1"/>
      <c r="K5" s="1"/>
      <c r="L5" s="1"/>
    </row>
    <row r="6" spans="1:12" ht="32" customHeight="1">
      <c r="A6" s="1"/>
      <c r="B6" s="1"/>
      <c r="C6" s="35" t="s">
        <v>7</v>
      </c>
      <c r="D6" s="36">
        <f>Micro!J207</f>
        <v>232318</v>
      </c>
      <c r="E6" s="36">
        <f>'Ultra Low'!J207</f>
        <v>694151</v>
      </c>
      <c r="F6" s="36">
        <f>'Low Budget'!J207</f>
        <v>4242461</v>
      </c>
      <c r="G6" s="36">
        <f>'Production Co'!J207</f>
        <v>19361120</v>
      </c>
      <c r="H6" s="1"/>
      <c r="I6" s="1"/>
      <c r="J6" s="1"/>
      <c r="K6" s="1"/>
      <c r="L6" s="1"/>
    </row>
    <row r="7" spans="1:12" ht="2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2" customHeight="1">
      <c r="A8" s="1"/>
      <c r="B8" s="1"/>
      <c r="C8" s="1" t="s">
        <v>8</v>
      </c>
      <c r="D8" s="1">
        <f>Planning!D7</f>
        <v>14</v>
      </c>
      <c r="E8" s="1">
        <f>Planning!E7</f>
        <v>16</v>
      </c>
      <c r="F8" s="1">
        <f>Planning!F7</f>
        <v>24</v>
      </c>
      <c r="G8" s="1">
        <f>Planning!G7</f>
        <v>34</v>
      </c>
      <c r="H8" s="1"/>
      <c r="I8" s="1"/>
      <c r="J8" s="1"/>
      <c r="K8" s="1"/>
      <c r="L8" s="1"/>
    </row>
    <row r="9" spans="1:12" ht="22" customHeight="1">
      <c r="A9" s="1"/>
      <c r="B9" s="1"/>
      <c r="C9" s="1" t="s">
        <v>9</v>
      </c>
      <c r="D9" s="1">
        <f>Planning!D23</f>
        <v>90</v>
      </c>
      <c r="E9" s="1">
        <f>Planning!E23</f>
        <v>118</v>
      </c>
      <c r="F9" s="1">
        <f>Planning!F23</f>
        <v>300</v>
      </c>
      <c r="G9" s="1">
        <f>Planning!G23</f>
        <v>600</v>
      </c>
      <c r="H9" s="1"/>
      <c r="I9" s="1"/>
      <c r="J9" s="1"/>
      <c r="K9" s="1"/>
      <c r="L9" s="1"/>
    </row>
    <row r="10" spans="1:12" ht="22" customHeight="1">
      <c r="A10" s="1"/>
      <c r="B10" s="1"/>
      <c r="C10" s="1" t="s">
        <v>10</v>
      </c>
      <c r="D10" s="1">
        <f>Planning!D10</f>
        <v>16</v>
      </c>
      <c r="E10" s="1">
        <f>Planning!E10</f>
        <v>20</v>
      </c>
      <c r="F10" s="1">
        <f>Planning!F10</f>
        <v>36</v>
      </c>
      <c r="G10" s="1">
        <f>Planning!G10</f>
        <v>52</v>
      </c>
      <c r="H10" s="1"/>
      <c r="I10" s="1"/>
      <c r="J10" s="1"/>
      <c r="K10" s="1"/>
      <c r="L10" s="1"/>
    </row>
    <row r="11" spans="1:12" ht="2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8" customHeight="1">
      <c r="A12" s="1"/>
      <c r="B12" s="1"/>
      <c r="C12" s="5" t="s">
        <v>11</v>
      </c>
      <c r="D12" s="5" t="s">
        <v>3</v>
      </c>
      <c r="E12" s="5" t="s">
        <v>4</v>
      </c>
      <c r="F12" s="5" t="s">
        <v>5</v>
      </c>
      <c r="G12" s="5" t="s">
        <v>6</v>
      </c>
      <c r="H12" s="1"/>
      <c r="I12" s="1"/>
      <c r="J12" s="1"/>
      <c r="K12" s="1"/>
      <c r="L12" s="1"/>
    </row>
    <row r="13" spans="1:12" ht="22" customHeight="1">
      <c r="A13" s="1"/>
      <c r="B13" s="1"/>
      <c r="C13" s="18" t="s">
        <v>12</v>
      </c>
      <c r="D13" s="19">
        <f>Micro!J16</f>
        <v>6000</v>
      </c>
      <c r="E13" s="19">
        <f>'Ultra Low'!J16</f>
        <v>17360</v>
      </c>
      <c r="F13" s="19">
        <f>'Low Budget'!J16</f>
        <v>88000</v>
      </c>
      <c r="G13" s="19">
        <f>'Production Co'!J16</f>
        <v>299000</v>
      </c>
      <c r="H13" s="1"/>
      <c r="I13" s="1"/>
      <c r="J13" s="1"/>
      <c r="K13" s="1"/>
      <c r="L13" s="1"/>
    </row>
    <row r="14" spans="1:12" ht="22" customHeight="1">
      <c r="A14" s="1"/>
      <c r="B14" s="1"/>
      <c r="C14" s="1" t="s">
        <v>13</v>
      </c>
      <c r="D14" s="16">
        <f>Micro!J23</f>
        <v>12424</v>
      </c>
      <c r="E14" s="16">
        <f>'Ultra Low'!J23</f>
        <v>42720</v>
      </c>
      <c r="F14" s="16">
        <f>'Low Budget'!J23</f>
        <v>218500</v>
      </c>
      <c r="G14" s="16">
        <f>'Production Co'!J23</f>
        <v>768400</v>
      </c>
      <c r="H14" s="1"/>
      <c r="I14" s="1"/>
      <c r="J14" s="1"/>
      <c r="K14" s="1"/>
      <c r="L14" s="1"/>
    </row>
    <row r="15" spans="1:12" ht="22" customHeight="1">
      <c r="A15" s="1"/>
      <c r="B15" s="1"/>
      <c r="C15" s="18" t="s">
        <v>14</v>
      </c>
      <c r="D15" s="19">
        <f>Micro!J41</f>
        <v>25027</v>
      </c>
      <c r="E15" s="19">
        <f>'Ultra Low'!J41</f>
        <v>89304</v>
      </c>
      <c r="F15" s="19">
        <f>'Low Budget'!J41</f>
        <v>431326</v>
      </c>
      <c r="G15" s="19">
        <f>'Production Co'!J41</f>
        <v>2433645</v>
      </c>
      <c r="H15" s="1"/>
      <c r="I15" s="1"/>
      <c r="J15" s="1"/>
      <c r="K15" s="1"/>
      <c r="L15" s="1"/>
    </row>
    <row r="16" spans="1:12" ht="22" customHeight="1">
      <c r="A16" s="1"/>
      <c r="B16" s="1"/>
      <c r="C16" s="1" t="s">
        <v>15</v>
      </c>
      <c r="D16" s="16">
        <f>Micro!J65</f>
        <v>39319</v>
      </c>
      <c r="E16" s="16">
        <f>'Ultra Low'!J65</f>
        <v>107514</v>
      </c>
      <c r="F16" s="16">
        <f>'Low Budget'!J65</f>
        <v>429775</v>
      </c>
      <c r="G16" s="16">
        <f>'Production Co'!J65</f>
        <v>1405320</v>
      </c>
      <c r="H16" s="1"/>
      <c r="I16" s="1"/>
      <c r="J16" s="1"/>
      <c r="K16" s="1"/>
      <c r="L16" s="1"/>
    </row>
    <row r="17" spans="1:12" ht="22" customHeight="1">
      <c r="A17" s="1"/>
      <c r="B17" s="1"/>
      <c r="C17" s="18" t="s">
        <v>16</v>
      </c>
      <c r="D17" s="19">
        <f>Micro!J77</f>
        <v>8850</v>
      </c>
      <c r="E17" s="19">
        <f>'Ultra Low'!J77</f>
        <v>28800</v>
      </c>
      <c r="F17" s="19">
        <f>'Low Budget'!J77</f>
        <v>218000</v>
      </c>
      <c r="G17" s="19">
        <f>'Production Co'!J77</f>
        <v>970000</v>
      </c>
      <c r="H17" s="1"/>
      <c r="I17" s="1"/>
      <c r="J17" s="1"/>
      <c r="K17" s="1"/>
      <c r="L17" s="1"/>
    </row>
    <row r="18" spans="1:12" ht="22" customHeight="1">
      <c r="A18" s="1"/>
      <c r="B18" s="1"/>
      <c r="C18" s="1" t="s">
        <v>17</v>
      </c>
      <c r="D18" s="16">
        <f>Micro!J97</f>
        <v>6456</v>
      </c>
      <c r="E18" s="16">
        <f>'Ultra Low'!J97</f>
        <v>21544</v>
      </c>
      <c r="F18" s="16">
        <f>'Low Budget'!J97</f>
        <v>107170</v>
      </c>
      <c r="G18" s="16">
        <f>'Production Co'!J97</f>
        <v>352460</v>
      </c>
      <c r="H18" s="1"/>
      <c r="I18" s="1"/>
      <c r="J18" s="1"/>
      <c r="K18" s="1"/>
      <c r="L18" s="1"/>
    </row>
    <row r="19" spans="1:12" ht="22" customHeight="1">
      <c r="A19" s="1"/>
      <c r="B19" s="1"/>
      <c r="C19" s="18" t="s">
        <v>18</v>
      </c>
      <c r="D19" s="19">
        <f>Micro!J105</f>
        <v>1800</v>
      </c>
      <c r="E19" s="19">
        <f>'Ultra Low'!J105</f>
        <v>4480</v>
      </c>
      <c r="F19" s="19">
        <f>'Low Budget'!J105</f>
        <v>23300</v>
      </c>
      <c r="G19" s="19">
        <f>'Production Co'!J105</f>
        <v>77400</v>
      </c>
      <c r="H19" s="1"/>
      <c r="I19" s="1"/>
      <c r="J19" s="1"/>
      <c r="K19" s="1"/>
      <c r="L19" s="1"/>
    </row>
    <row r="20" spans="1:12" ht="22" customHeight="1">
      <c r="A20" s="1"/>
      <c r="B20" s="1"/>
      <c r="C20" s="1" t="s">
        <v>19</v>
      </c>
      <c r="D20" s="16">
        <f>Micro!J116</f>
        <v>7120</v>
      </c>
      <c r="E20" s="16">
        <f>'Ultra Low'!J116</f>
        <v>14264</v>
      </c>
      <c r="F20" s="16">
        <f>'Low Budget'!J116</f>
        <v>93420</v>
      </c>
      <c r="G20" s="16">
        <f>'Production Co'!J116</f>
        <v>358800</v>
      </c>
      <c r="H20" s="1"/>
      <c r="I20" s="1"/>
      <c r="J20" s="1"/>
      <c r="K20" s="1"/>
      <c r="L20" s="1"/>
    </row>
    <row r="21" spans="1:12" ht="22" customHeight="1">
      <c r="A21" s="1"/>
      <c r="B21" s="1"/>
      <c r="C21" s="18" t="s">
        <v>20</v>
      </c>
      <c r="D21" s="19">
        <f>Micro!J127</f>
        <v>3450</v>
      </c>
      <c r="E21" s="19">
        <f>'Ultra Low'!J127</f>
        <v>9960</v>
      </c>
      <c r="F21" s="19">
        <f>'Low Budget'!J127</f>
        <v>82300</v>
      </c>
      <c r="G21" s="19">
        <f>'Production Co'!J127</f>
        <v>348000</v>
      </c>
      <c r="H21" s="1"/>
      <c r="I21" s="1"/>
      <c r="J21" s="1"/>
      <c r="K21" s="1"/>
      <c r="L21" s="1"/>
    </row>
    <row r="22" spans="1:12" ht="22" customHeight="1">
      <c r="A22" s="1"/>
      <c r="B22" s="1"/>
      <c r="C22" s="1" t="s">
        <v>21</v>
      </c>
      <c r="D22" s="16">
        <f>Micro!J138</f>
        <v>4004</v>
      </c>
      <c r="E22" s="16">
        <f>'Ultra Low'!J138</f>
        <v>12292</v>
      </c>
      <c r="F22" s="16">
        <f>'Low Budget'!J138</f>
        <v>69460</v>
      </c>
      <c r="G22" s="16">
        <f>'Production Co'!J138</f>
        <v>261180</v>
      </c>
      <c r="H22" s="1"/>
      <c r="I22" s="1" t="s">
        <v>22</v>
      </c>
      <c r="J22" s="1"/>
      <c r="K22" s="1"/>
      <c r="L22" s="1"/>
    </row>
    <row r="23" spans="1:12" ht="22" customHeight="1">
      <c r="A23" s="1"/>
      <c r="B23" s="1"/>
      <c r="C23" s="18" t="s">
        <v>23</v>
      </c>
      <c r="D23" s="19">
        <f>Micro!J147</f>
        <v>5878</v>
      </c>
      <c r="E23" s="19">
        <f>'Ultra Low'!J147</f>
        <v>17400</v>
      </c>
      <c r="F23" s="19">
        <f>'Low Budget'!J147</f>
        <v>117750</v>
      </c>
      <c r="G23" s="19">
        <f>'Production Co'!J147</f>
        <v>513570</v>
      </c>
      <c r="H23" s="1"/>
      <c r="I23" s="1"/>
      <c r="J23" s="1"/>
      <c r="K23" s="1"/>
      <c r="L23" s="1"/>
    </row>
    <row r="24" spans="1:12" ht="22" customHeight="1">
      <c r="A24" s="1"/>
      <c r="B24" s="1"/>
      <c r="C24" s="1" t="s">
        <v>24</v>
      </c>
      <c r="D24" s="16">
        <f>Micro!J160</f>
        <v>21300</v>
      </c>
      <c r="E24" s="16">
        <f>'Ultra Low'!J160</f>
        <v>73600</v>
      </c>
      <c r="F24" s="16">
        <f>'Low Budget'!J160</f>
        <v>436400</v>
      </c>
      <c r="G24" s="16">
        <f>'Production Co'!J160</f>
        <v>1459400</v>
      </c>
      <c r="H24" s="1"/>
      <c r="I24" s="1" t="s">
        <v>25</v>
      </c>
      <c r="J24" s="1"/>
      <c r="K24" s="1"/>
      <c r="L24" s="1"/>
    </row>
    <row r="25" spans="1:12" ht="22" customHeight="1">
      <c r="A25" s="1"/>
      <c r="B25" s="1"/>
      <c r="C25" s="18" t="s">
        <v>26</v>
      </c>
      <c r="D25" s="19">
        <f>Micro!J168</f>
        <v>33500</v>
      </c>
      <c r="E25" s="19">
        <f>'Ultra Low'!J168</f>
        <v>105600</v>
      </c>
      <c r="F25" s="19">
        <f>'Low Budget'!J168</f>
        <v>1010000</v>
      </c>
      <c r="G25" s="19">
        <f>'Production Co'!J168</f>
        <v>5665000</v>
      </c>
      <c r="H25" s="1"/>
      <c r="I25" s="1"/>
      <c r="J25" s="1"/>
      <c r="K25" s="1"/>
      <c r="L25" s="1"/>
    </row>
    <row r="26" spans="1:12" ht="22" customHeight="1">
      <c r="A26" s="1"/>
      <c r="B26" s="1"/>
      <c r="C26" s="1" t="s">
        <v>27</v>
      </c>
      <c r="D26" s="16">
        <f>Micro!J182</f>
        <v>16250</v>
      </c>
      <c r="E26" s="16">
        <f>'Ultra Low'!J182</f>
        <v>42640</v>
      </c>
      <c r="F26" s="16">
        <f>'Low Budget'!J182</f>
        <v>221900</v>
      </c>
      <c r="G26" s="16">
        <f>'Production Co'!J182</f>
        <v>734600</v>
      </c>
      <c r="H26" s="1"/>
      <c r="I26" s="1" t="s">
        <v>28</v>
      </c>
      <c r="J26" s="1"/>
      <c r="K26" s="1"/>
      <c r="L26" s="1"/>
    </row>
    <row r="27" spans="1:12" ht="22" customHeight="1">
      <c r="A27" s="1"/>
      <c r="B27" s="1"/>
      <c r="C27" s="18" t="s">
        <v>29</v>
      </c>
      <c r="D27" s="19">
        <f>Micro!J191</f>
        <v>7200</v>
      </c>
      <c r="E27" s="19">
        <f>'Ultra Low'!J191</f>
        <v>17040</v>
      </c>
      <c r="F27" s="19">
        <f>'Low Budget'!J191</f>
        <v>92000</v>
      </c>
      <c r="G27" s="19">
        <f>'Production Co'!J191</f>
        <v>315000</v>
      </c>
      <c r="H27" s="1"/>
      <c r="I27" s="1"/>
      <c r="J27" s="1"/>
      <c r="K27" s="1"/>
      <c r="L27" s="1"/>
    </row>
    <row r="28" spans="1:12" ht="22" customHeight="1">
      <c r="A28" s="1"/>
      <c r="B28" s="1"/>
      <c r="C28" s="1" t="s">
        <v>30</v>
      </c>
      <c r="D28" s="16">
        <f>Micro!J198</f>
        <v>1500</v>
      </c>
      <c r="E28" s="16">
        <f>'Ultra Low'!J198</f>
        <v>3712</v>
      </c>
      <c r="F28" s="16">
        <f>'Low Budget'!J198</f>
        <v>18920</v>
      </c>
      <c r="G28" s="16">
        <f>'Production Co'!J198</f>
        <v>65000</v>
      </c>
      <c r="H28" s="1"/>
      <c r="I28" s="1" t="s">
        <v>31</v>
      </c>
      <c r="J28" s="1"/>
      <c r="K28" s="1"/>
      <c r="L28" s="1"/>
    </row>
    <row r="29" spans="1:12" ht="22" customHeight="1">
      <c r="A29" s="1"/>
      <c r="B29" s="1"/>
      <c r="C29" s="1" t="s">
        <v>32</v>
      </c>
      <c r="D29" s="16">
        <f>Micro!J201</f>
        <v>0</v>
      </c>
      <c r="E29" s="16">
        <f>'Ultra Low'!J201</f>
        <v>6021</v>
      </c>
      <c r="F29" s="16">
        <f>'Low Budget'!J201</f>
        <v>36720</v>
      </c>
      <c r="G29" s="16">
        <f>'Production Co'!J201</f>
        <v>321307</v>
      </c>
      <c r="H29" s="1"/>
      <c r="I29" s="1"/>
      <c r="J29" s="1"/>
      <c r="K29" s="1"/>
      <c r="L29" s="1"/>
    </row>
    <row r="30" spans="1:12" ht="22" customHeight="1">
      <c r="A30" s="1"/>
      <c r="B30" s="1"/>
      <c r="C30" s="1" t="s">
        <v>33</v>
      </c>
      <c r="D30" s="16">
        <f>Micro!J202</f>
        <v>1938</v>
      </c>
      <c r="E30" s="16">
        <f>'Ultra Low'!J202</f>
        <v>5527</v>
      </c>
      <c r="F30" s="16">
        <f>'Low Budget'!J202</f>
        <v>35351</v>
      </c>
      <c r="G30" s="16">
        <f>'Production Co'!J202</f>
        <v>140693</v>
      </c>
      <c r="H30" s="1"/>
      <c r="I30" s="1"/>
      <c r="J30" s="1"/>
      <c r="K30" s="1"/>
      <c r="L30" s="1"/>
    </row>
    <row r="31" spans="1:12" ht="22" customHeight="1">
      <c r="A31" s="1"/>
      <c r="B31" s="1"/>
      <c r="C31" s="1" t="s">
        <v>34</v>
      </c>
      <c r="D31" s="16">
        <f>Micro!J204</f>
        <v>30302</v>
      </c>
      <c r="E31" s="16">
        <f>'Ultra Low'!J204</f>
        <v>74373</v>
      </c>
      <c r="F31" s="16">
        <f>'Low Budget'!J204</f>
        <v>373029</v>
      </c>
      <c r="G31" s="16">
        <f>'Production Co'!J204</f>
        <v>1978653</v>
      </c>
      <c r="H31" s="1"/>
      <c r="I31" s="1"/>
      <c r="J31" s="1"/>
      <c r="K31" s="1"/>
      <c r="L31" s="1"/>
    </row>
    <row r="32" spans="1:12" ht="22" customHeight="1">
      <c r="A32" s="1"/>
      <c r="B32" s="1"/>
      <c r="C32" s="1" t="s">
        <v>35</v>
      </c>
      <c r="D32" s="16">
        <f>Micro!J205</f>
        <v>0</v>
      </c>
      <c r="E32" s="16">
        <f>'Ultra Low'!J205</f>
        <v>0</v>
      </c>
      <c r="F32" s="16">
        <f>'Low Budget'!J205</f>
        <v>55954</v>
      </c>
      <c r="G32" s="16">
        <f>'Production Co'!J205</f>
        <v>329776</v>
      </c>
      <c r="H32" s="1"/>
      <c r="I32" s="1"/>
      <c r="J32" s="1"/>
      <c r="K32" s="1"/>
      <c r="L32" s="1"/>
    </row>
    <row r="33" spans="1:12" ht="22" customHeight="1">
      <c r="A33" s="1"/>
      <c r="B33" s="1"/>
      <c r="C33" s="1" t="s">
        <v>36</v>
      </c>
      <c r="D33" s="16">
        <f>Micro!J206</f>
        <v>0</v>
      </c>
      <c r="E33" s="16">
        <f>'Ultra Low'!J206</f>
        <v>0</v>
      </c>
      <c r="F33" s="16">
        <f>'Low Budget'!J206</f>
        <v>83186</v>
      </c>
      <c r="G33" s="16">
        <f>'Production Co'!J206</f>
        <v>563916</v>
      </c>
      <c r="H33" s="1"/>
      <c r="I33" s="1"/>
      <c r="J33" s="1"/>
      <c r="K33" s="1"/>
      <c r="L33" s="1"/>
    </row>
    <row r="34" spans="1:12" ht="22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22" customHeight="1">
      <c r="A35" s="1"/>
      <c r="B35" s="1"/>
      <c r="C35" s="1" t="s">
        <v>37</v>
      </c>
      <c r="D35" s="16">
        <f>Micro!J209</f>
        <v>2500</v>
      </c>
      <c r="E35" s="16">
        <f>'Ultra Low'!J209</f>
        <v>8000</v>
      </c>
      <c r="F35" s="16">
        <f>'Low Budget'!J209</f>
        <v>45000</v>
      </c>
      <c r="G35" s="16">
        <f>'Production Co'!J209</f>
        <v>160000</v>
      </c>
      <c r="H35" s="1"/>
      <c r="I35" s="1"/>
      <c r="J35" s="1"/>
      <c r="K35" s="1"/>
      <c r="L35" s="1"/>
    </row>
    <row r="36" spans="1:12" ht="22" customHeight="1">
      <c r="A36" s="1"/>
      <c r="B36" s="1"/>
      <c r="C36" s="29" t="s">
        <v>38</v>
      </c>
      <c r="D36" s="33">
        <f>Micro!J210</f>
        <v>234818</v>
      </c>
      <c r="E36" s="33">
        <f>'Ultra Low'!J210</f>
        <v>702151</v>
      </c>
      <c r="F36" s="33">
        <f>'Low Budget'!J210</f>
        <v>4287461</v>
      </c>
      <c r="G36" s="33">
        <f>'Production Co'!J210</f>
        <v>19521120</v>
      </c>
      <c r="H36" s="1"/>
      <c r="I36" s="1"/>
      <c r="J36" s="1"/>
      <c r="K36" s="1"/>
      <c r="L36" s="1"/>
    </row>
    <row r="37" spans="1:12" ht="2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2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22" customHeight="1">
      <c r="A39" s="1"/>
      <c r="B39" s="1"/>
      <c r="C39" s="10" t="s">
        <v>39</v>
      </c>
      <c r="D39" s="10"/>
      <c r="E39" s="10"/>
      <c r="F39" s="10"/>
      <c r="G39" s="10"/>
      <c r="H39" s="1"/>
      <c r="I39" s="1"/>
      <c r="J39" s="1"/>
      <c r="K39" s="1"/>
      <c r="L39" s="1"/>
    </row>
    <row r="40" spans="1:12" ht="22" customHeight="1">
      <c r="A40" s="1"/>
      <c r="B40" s="1"/>
      <c r="C40" s="10"/>
      <c r="D40" s="10"/>
      <c r="E40" s="10"/>
      <c r="F40" s="10"/>
      <c r="G40" s="10"/>
      <c r="H40" s="1"/>
      <c r="I40" s="1"/>
      <c r="J40" s="1"/>
      <c r="K40" s="1"/>
      <c r="L40" s="1"/>
    </row>
    <row r="41" spans="1:12" ht="22" customHeight="1">
      <c r="A41" s="1"/>
      <c r="B41" s="1"/>
      <c r="C41" s="10" t="s">
        <v>40</v>
      </c>
      <c r="D41" s="10"/>
      <c r="E41" s="10"/>
      <c r="F41" s="10"/>
      <c r="G41" s="10"/>
      <c r="H41" s="1"/>
      <c r="I41" s="1"/>
      <c r="J41" s="1"/>
      <c r="K41" s="1"/>
      <c r="L41" s="1"/>
    </row>
    <row r="42" spans="1:12" ht="22" customHeight="1">
      <c r="A42" s="1"/>
      <c r="B42" s="1"/>
      <c r="C42" s="10"/>
      <c r="D42" s="10"/>
      <c r="E42" s="10"/>
      <c r="F42" s="10"/>
      <c r="G42" s="10"/>
      <c r="H42" s="1"/>
      <c r="I42" s="1"/>
      <c r="J42" s="1"/>
      <c r="K42" s="1"/>
      <c r="L42" s="1"/>
    </row>
    <row r="43" spans="1:12" ht="22" customHeight="1">
      <c r="A43" s="1"/>
      <c r="B43" s="1"/>
      <c r="C43" s="10" t="s">
        <v>41</v>
      </c>
      <c r="D43" s="10"/>
      <c r="E43" s="10"/>
      <c r="F43" s="10"/>
      <c r="G43" s="10"/>
      <c r="H43" s="1"/>
      <c r="I43" s="1"/>
      <c r="J43" s="1"/>
      <c r="K43" s="1"/>
      <c r="L43" s="1"/>
    </row>
    <row r="44" spans="1:12" ht="22" customHeight="1">
      <c r="A44" s="1"/>
      <c r="B44" s="1"/>
      <c r="C44" s="10"/>
      <c r="D44" s="10"/>
      <c r="E44" s="10"/>
      <c r="F44" s="10"/>
      <c r="G44" s="10"/>
      <c r="H44" s="1"/>
      <c r="I44" s="1"/>
      <c r="J44" s="1"/>
      <c r="K44" s="1"/>
      <c r="L44" s="1"/>
    </row>
    <row r="45" spans="1:12" ht="22" customHeight="1">
      <c r="A45" s="1"/>
      <c r="B45" s="1"/>
      <c r="C45" s="10" t="s">
        <v>42</v>
      </c>
      <c r="D45" s="10"/>
      <c r="E45" s="10"/>
      <c r="F45" s="10"/>
      <c r="G45" s="10"/>
      <c r="H45" s="1"/>
      <c r="I45" s="1"/>
      <c r="J45" s="1"/>
      <c r="K45" s="1"/>
      <c r="L45" s="1"/>
    </row>
    <row r="46" spans="1:12" ht="22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22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22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22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22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22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22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2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2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2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2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2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9735"/>
  </sheetPr>
  <dimension ref="A1:L85"/>
  <sheetViews>
    <sheetView showGridLines="0" workbookViewId="0">
      <pane ySplit="6" topLeftCell="A7" activePane="bottomLeft" state="frozen"/>
      <selection pane="bottomLeft"/>
    </sheetView>
  </sheetViews>
  <sheetFormatPr defaultRowHeight="14"/>
  <cols>
    <col min="1" max="1" width="2" customWidth="1"/>
    <col min="2" max="2" width="9" customWidth="1"/>
    <col min="3" max="3" width="42" customWidth="1"/>
    <col min="4" max="7" width="18" customWidth="1"/>
    <col min="8" max="8" width="10" customWidth="1"/>
    <col min="9" max="10" width="14" customWidth="1"/>
    <col min="11" max="11" width="3" customWidth="1"/>
    <col min="12" max="12" width="78" customWidth="1"/>
  </cols>
  <sheetData>
    <row r="1" spans="1:12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2" customHeight="1">
      <c r="A2" s="1"/>
      <c r="B2" s="1"/>
      <c r="C2" s="2" t="s">
        <v>43</v>
      </c>
      <c r="D2" s="1"/>
      <c r="E2" s="1"/>
      <c r="F2" s="1"/>
      <c r="G2" s="1"/>
      <c r="H2" s="1"/>
      <c r="I2" s="1"/>
      <c r="J2" s="1"/>
      <c r="K2" s="1"/>
      <c r="L2" s="1"/>
    </row>
    <row r="3" spans="1:12" ht="22" customHeight="1">
      <c r="A3" s="1"/>
      <c r="B3" s="3"/>
      <c r="C3" s="3"/>
      <c r="D3" s="3"/>
      <c r="E3" s="3"/>
      <c r="F3" s="3"/>
      <c r="G3" s="3"/>
      <c r="H3" s="1"/>
      <c r="I3" s="1"/>
      <c r="J3" s="1"/>
      <c r="K3" s="1"/>
      <c r="L3" s="1"/>
    </row>
    <row r="4" spans="1:12" ht="22" customHeight="1">
      <c r="A4" s="1"/>
      <c r="B4" s="1"/>
      <c r="C4" s="1" t="s">
        <v>44</v>
      </c>
      <c r="D4" s="1"/>
      <c r="E4" s="1"/>
      <c r="F4" s="1"/>
      <c r="G4" s="1"/>
      <c r="H4" s="1"/>
      <c r="I4" s="1"/>
      <c r="J4" s="1"/>
      <c r="K4" s="1"/>
      <c r="L4" s="1"/>
    </row>
    <row r="5" spans="1:12" ht="2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8" customHeight="1">
      <c r="A6" s="1"/>
      <c r="B6" s="1"/>
      <c r="C6" s="5" t="s">
        <v>45</v>
      </c>
      <c r="D6" s="5" t="s">
        <v>3</v>
      </c>
      <c r="E6" s="5" t="s">
        <v>4</v>
      </c>
      <c r="F6" s="5" t="s">
        <v>5</v>
      </c>
      <c r="G6" s="5" t="s">
        <v>6</v>
      </c>
      <c r="H6" s="1"/>
      <c r="I6" s="1"/>
      <c r="J6" s="1"/>
      <c r="K6" s="1"/>
      <c r="L6" s="1"/>
    </row>
    <row r="7" spans="1:12" ht="22" customHeight="1">
      <c r="A7" s="1"/>
      <c r="B7" s="1"/>
      <c r="C7" s="1" t="s">
        <v>46</v>
      </c>
      <c r="D7" s="6">
        <v>14</v>
      </c>
      <c r="E7" s="6">
        <v>16</v>
      </c>
      <c r="F7" s="6">
        <v>24</v>
      </c>
      <c r="G7" s="6">
        <v>34</v>
      </c>
      <c r="H7" s="1"/>
      <c r="I7" s="1"/>
      <c r="J7" s="1"/>
      <c r="K7" s="1"/>
      <c r="L7" s="1"/>
    </row>
    <row r="8" spans="1:12" ht="22" customHeight="1">
      <c r="A8" s="1"/>
      <c r="B8" s="1"/>
      <c r="C8" s="1" t="s">
        <v>47</v>
      </c>
      <c r="D8" s="6">
        <v>10</v>
      </c>
      <c r="E8" s="6">
        <v>10</v>
      </c>
      <c r="F8" s="6">
        <v>10</v>
      </c>
      <c r="G8" s="6">
        <v>10</v>
      </c>
      <c r="H8" s="1"/>
      <c r="I8" s="1"/>
      <c r="J8" s="1"/>
      <c r="K8" s="1"/>
      <c r="L8" s="1"/>
    </row>
    <row r="9" spans="1:12" ht="22" customHeight="1">
      <c r="A9" s="1"/>
      <c r="B9" s="1"/>
      <c r="C9" s="1" t="s">
        <v>48</v>
      </c>
      <c r="D9" s="6">
        <v>2</v>
      </c>
      <c r="E9" s="6">
        <v>3</v>
      </c>
      <c r="F9" s="6">
        <v>5</v>
      </c>
      <c r="G9" s="6">
        <v>8</v>
      </c>
      <c r="H9" s="1"/>
      <c r="I9" s="1"/>
      <c r="J9" s="1"/>
      <c r="K9" s="1"/>
      <c r="L9" s="1"/>
    </row>
    <row r="10" spans="1:12" ht="22" customHeight="1">
      <c r="A10" s="1"/>
      <c r="B10" s="1"/>
      <c r="C10" s="1" t="s">
        <v>49</v>
      </c>
      <c r="D10" s="6">
        <v>16</v>
      </c>
      <c r="E10" s="6">
        <v>20</v>
      </c>
      <c r="F10" s="6">
        <v>36</v>
      </c>
      <c r="G10" s="6">
        <v>52</v>
      </c>
      <c r="H10" s="1"/>
      <c r="I10" s="1"/>
      <c r="J10" s="1"/>
      <c r="K10" s="1"/>
      <c r="L10" s="1"/>
    </row>
    <row r="11" spans="1:12" ht="22" customHeight="1">
      <c r="A11" s="1"/>
      <c r="B11" s="1"/>
      <c r="C11" s="1" t="s">
        <v>50</v>
      </c>
      <c r="D11" s="7">
        <v>0.16</v>
      </c>
      <c r="E11" s="7">
        <v>0.35</v>
      </c>
      <c r="F11" s="7">
        <v>0.35</v>
      </c>
      <c r="G11" s="7">
        <v>0.35</v>
      </c>
      <c r="H11" s="1"/>
      <c r="I11" s="1"/>
      <c r="J11" s="1"/>
      <c r="K11" s="1"/>
      <c r="L11" s="1"/>
    </row>
    <row r="12" spans="1:12" ht="22" customHeight="1">
      <c r="A12" s="1"/>
      <c r="B12" s="1"/>
      <c r="C12" s="1" t="s">
        <v>51</v>
      </c>
      <c r="D12" s="7">
        <v>0.16</v>
      </c>
      <c r="E12" s="7">
        <v>0.35</v>
      </c>
      <c r="F12" s="7">
        <v>0.35</v>
      </c>
      <c r="G12" s="7">
        <v>0.35</v>
      </c>
      <c r="H12" s="1"/>
      <c r="I12" s="1"/>
      <c r="J12" s="1"/>
      <c r="K12" s="1"/>
      <c r="L12" s="1"/>
    </row>
    <row r="13" spans="1:12" ht="22" customHeight="1">
      <c r="A13" s="1"/>
      <c r="B13" s="1"/>
      <c r="C13" s="1" t="s">
        <v>52</v>
      </c>
      <c r="D13" s="7">
        <v>0.18</v>
      </c>
      <c r="E13" s="7">
        <v>0.22</v>
      </c>
      <c r="F13" s="7">
        <v>0.35</v>
      </c>
      <c r="G13" s="7">
        <v>0.4</v>
      </c>
      <c r="H13" s="1"/>
      <c r="I13" s="1"/>
      <c r="J13" s="1"/>
      <c r="K13" s="1"/>
      <c r="L13" s="1"/>
    </row>
    <row r="14" spans="1:12" ht="22" customHeight="1">
      <c r="A14" s="1"/>
      <c r="B14" s="1"/>
      <c r="C14" s="1" t="s">
        <v>53</v>
      </c>
      <c r="D14" s="7">
        <v>0</v>
      </c>
      <c r="E14" s="7">
        <v>0.08</v>
      </c>
      <c r="F14" s="7">
        <v>0.1</v>
      </c>
      <c r="G14" s="7">
        <v>0.15</v>
      </c>
      <c r="H14" s="1"/>
      <c r="I14" s="1"/>
      <c r="J14" s="1"/>
      <c r="K14" s="1"/>
      <c r="L14" s="1"/>
    </row>
    <row r="15" spans="1:12" ht="22" customHeight="1">
      <c r="A15" s="1"/>
      <c r="B15" s="1"/>
      <c r="C15" s="1" t="s">
        <v>54</v>
      </c>
      <c r="D15" s="7">
        <v>0.08</v>
      </c>
      <c r="E15" s="7">
        <v>0.08</v>
      </c>
      <c r="F15" s="7">
        <v>0.08</v>
      </c>
      <c r="G15" s="7">
        <v>0.08</v>
      </c>
      <c r="H15" s="1"/>
      <c r="I15" s="1"/>
      <c r="J15" s="1"/>
      <c r="K15" s="1"/>
      <c r="L15" s="1"/>
    </row>
    <row r="16" spans="1:12" ht="22" customHeight="1">
      <c r="A16" s="1"/>
      <c r="B16" s="1"/>
      <c r="C16" s="1" t="s">
        <v>55</v>
      </c>
      <c r="D16" s="7">
        <v>0.15</v>
      </c>
      <c r="E16" s="7">
        <v>0.12</v>
      </c>
      <c r="F16" s="7">
        <v>0.1</v>
      </c>
      <c r="G16" s="7">
        <v>0.12</v>
      </c>
      <c r="H16" s="1"/>
      <c r="I16" s="1"/>
      <c r="J16" s="1"/>
      <c r="K16" s="1"/>
      <c r="L16" s="1"/>
    </row>
    <row r="17" spans="1:12" ht="22" customHeight="1">
      <c r="A17" s="1"/>
      <c r="B17" s="1"/>
      <c r="C17" s="1" t="s">
        <v>56</v>
      </c>
      <c r="D17" s="7">
        <v>0</v>
      </c>
      <c r="E17" s="7">
        <v>0</v>
      </c>
      <c r="F17" s="7">
        <v>1.4999999999999999E-2</v>
      </c>
      <c r="G17" s="7">
        <v>0.02</v>
      </c>
      <c r="H17" s="1"/>
      <c r="I17" s="1"/>
      <c r="J17" s="1"/>
      <c r="K17" s="1"/>
      <c r="L17" s="1"/>
    </row>
    <row r="18" spans="1:12" ht="22" customHeight="1">
      <c r="A18" s="1"/>
      <c r="B18" s="1"/>
      <c r="C18" s="1" t="s">
        <v>57</v>
      </c>
      <c r="D18" s="7">
        <v>0</v>
      </c>
      <c r="E18" s="7">
        <v>0</v>
      </c>
      <c r="F18" s="7">
        <v>0.02</v>
      </c>
      <c r="G18" s="7">
        <v>0.03</v>
      </c>
      <c r="H18" s="1"/>
      <c r="I18" s="1"/>
      <c r="J18" s="1"/>
      <c r="K18" s="1"/>
      <c r="L18" s="1"/>
    </row>
    <row r="19" spans="1:12" ht="22" customHeight="1">
      <c r="A19" s="1"/>
      <c r="B19" s="1"/>
      <c r="C19" s="1" t="s">
        <v>37</v>
      </c>
      <c r="D19" s="8">
        <v>2500</v>
      </c>
      <c r="E19" s="8">
        <v>8000</v>
      </c>
      <c r="F19" s="8">
        <v>45000</v>
      </c>
      <c r="G19" s="8">
        <v>160000</v>
      </c>
      <c r="H19" s="1"/>
      <c r="I19" s="1"/>
      <c r="J19" s="1"/>
      <c r="K19" s="1"/>
      <c r="L19" s="1"/>
    </row>
    <row r="20" spans="1:12" ht="22" customHeight="1">
      <c r="A20" s="1"/>
      <c r="B20" s="1"/>
      <c r="C20" s="1" t="s">
        <v>58</v>
      </c>
      <c r="D20" s="6">
        <v>50</v>
      </c>
      <c r="E20" s="6">
        <v>60</v>
      </c>
      <c r="F20" s="6">
        <v>100</v>
      </c>
      <c r="G20" s="6">
        <v>180</v>
      </c>
      <c r="H20" s="1"/>
      <c r="I20" s="1"/>
      <c r="J20" s="1"/>
      <c r="K20" s="1"/>
      <c r="L20" s="1"/>
    </row>
    <row r="21" spans="1:12" ht="22" customHeight="1">
      <c r="A21" s="1"/>
      <c r="B21" s="1"/>
      <c r="C21" s="1" t="s">
        <v>59</v>
      </c>
      <c r="D21" s="6">
        <v>30</v>
      </c>
      <c r="E21" s="6">
        <v>40</v>
      </c>
      <c r="F21" s="6">
        <v>130</v>
      </c>
      <c r="G21" s="6">
        <v>240</v>
      </c>
      <c r="H21" s="1"/>
      <c r="I21" s="1"/>
      <c r="J21" s="1"/>
      <c r="K21" s="1"/>
      <c r="L21" s="1"/>
    </row>
    <row r="22" spans="1:12" ht="22" customHeight="1">
      <c r="A22" s="1"/>
      <c r="B22" s="1"/>
      <c r="C22" s="1" t="s">
        <v>60</v>
      </c>
      <c r="D22" s="6">
        <v>10</v>
      </c>
      <c r="E22" s="6">
        <v>18</v>
      </c>
      <c r="F22" s="6">
        <v>70</v>
      </c>
      <c r="G22" s="6">
        <v>180</v>
      </c>
      <c r="H22" s="1"/>
      <c r="I22" s="1"/>
      <c r="J22" s="1"/>
      <c r="K22" s="1"/>
      <c r="L22" s="1"/>
    </row>
    <row r="23" spans="1:12" ht="22" customHeight="1">
      <c r="A23" s="1"/>
      <c r="B23" s="1"/>
      <c r="C23" s="9" t="s">
        <v>61</v>
      </c>
      <c r="D23" s="9">
        <f>SUM(D20:D22)</f>
        <v>90</v>
      </c>
      <c r="E23" s="9">
        <f>SUM(E20:E22)</f>
        <v>118</v>
      </c>
      <c r="F23" s="9">
        <f>SUM(F20:F22)</f>
        <v>300</v>
      </c>
      <c r="G23" s="9">
        <f>SUM(G20:G22)</f>
        <v>600</v>
      </c>
      <c r="H23" s="1"/>
      <c r="I23" s="1"/>
      <c r="J23" s="1"/>
      <c r="K23" s="1"/>
      <c r="L23" s="1"/>
    </row>
    <row r="24" spans="1:12" ht="2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22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2" customHeight="1">
      <c r="A26" s="1"/>
      <c r="B26" s="1"/>
      <c r="C26" s="9" t="s">
        <v>62</v>
      </c>
      <c r="D26" s="1"/>
      <c r="E26" s="1"/>
      <c r="F26" s="1"/>
      <c r="G26" s="1"/>
      <c r="H26" s="1"/>
      <c r="I26" s="1"/>
      <c r="J26" s="1"/>
      <c r="K26" s="1"/>
      <c r="L26" s="1"/>
    </row>
    <row r="27" spans="1:12" ht="22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2" customHeight="1">
      <c r="A28" s="1"/>
      <c r="B28" s="1"/>
      <c r="C28" s="1" t="s">
        <v>3</v>
      </c>
      <c r="D28" s="10" t="s">
        <v>63</v>
      </c>
      <c r="E28" s="1"/>
      <c r="F28" s="1"/>
      <c r="G28" s="1"/>
      <c r="H28" s="1"/>
      <c r="I28" s="1"/>
      <c r="J28" s="1"/>
      <c r="K28" s="1"/>
      <c r="L28" s="1"/>
    </row>
    <row r="29" spans="1:12" ht="22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22" customHeight="1">
      <c r="A30" s="1"/>
      <c r="B30" s="1"/>
      <c r="C30" s="1" t="s">
        <v>4</v>
      </c>
      <c r="D30" s="10" t="s">
        <v>64</v>
      </c>
      <c r="E30" s="1"/>
      <c r="F30" s="1"/>
      <c r="G30" s="1"/>
      <c r="H30" s="1"/>
      <c r="I30" s="1"/>
      <c r="J30" s="1"/>
      <c r="K30" s="1"/>
      <c r="L30" s="1"/>
    </row>
    <row r="31" spans="1:12" ht="22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22" customHeight="1">
      <c r="A32" s="1"/>
      <c r="B32" s="1"/>
      <c r="C32" s="1" t="s">
        <v>5</v>
      </c>
      <c r="D32" s="10" t="s">
        <v>65</v>
      </c>
      <c r="E32" s="1"/>
      <c r="F32" s="1"/>
      <c r="G32" s="1"/>
      <c r="H32" s="1"/>
      <c r="I32" s="1"/>
      <c r="J32" s="1"/>
      <c r="K32" s="1"/>
      <c r="L32" s="1"/>
    </row>
    <row r="33" spans="1:12" ht="22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2" customHeight="1">
      <c r="A34" s="1"/>
      <c r="B34" s="1"/>
      <c r="C34" s="1" t="s">
        <v>6</v>
      </c>
      <c r="D34" s="10" t="s">
        <v>66</v>
      </c>
      <c r="E34" s="1"/>
      <c r="F34" s="1"/>
      <c r="G34" s="1"/>
      <c r="H34" s="1"/>
      <c r="I34" s="1"/>
      <c r="J34" s="1"/>
      <c r="K34" s="1"/>
      <c r="L34" s="1"/>
    </row>
    <row r="35" spans="1:12" ht="22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2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2" customHeight="1">
      <c r="A38" s="1"/>
      <c r="B38" s="1"/>
      <c r="C38" s="9" t="s">
        <v>67</v>
      </c>
      <c r="D38" s="1"/>
      <c r="E38" s="1"/>
      <c r="F38" s="1"/>
      <c r="G38" s="1"/>
      <c r="H38" s="1"/>
      <c r="I38" s="1"/>
      <c r="J38" s="1"/>
      <c r="K38" s="1"/>
      <c r="L38" s="1"/>
    </row>
    <row r="39" spans="1:12" ht="22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2" customHeight="1">
      <c r="A40" s="1"/>
      <c r="B40" s="1"/>
      <c r="C40" s="1" t="s">
        <v>68</v>
      </c>
      <c r="D40" s="1" t="s">
        <v>69</v>
      </c>
      <c r="E40" s="1"/>
      <c r="F40" s="1"/>
      <c r="G40" s="1"/>
      <c r="H40" s="1"/>
      <c r="I40" s="1"/>
      <c r="J40" s="1"/>
      <c r="K40" s="1"/>
      <c r="L40" s="1"/>
    </row>
    <row r="41" spans="1:12" ht="22" customHeight="1">
      <c r="A41" s="1"/>
      <c r="B41" s="1"/>
      <c r="C41" s="1" t="s">
        <v>70</v>
      </c>
      <c r="D41" s="1" t="s">
        <v>71</v>
      </c>
      <c r="E41" s="1"/>
      <c r="F41" s="1"/>
      <c r="G41" s="1"/>
      <c r="H41" s="1"/>
      <c r="I41" s="1"/>
      <c r="J41" s="1"/>
      <c r="K41" s="1"/>
      <c r="L41" s="1"/>
    </row>
    <row r="42" spans="1:12" ht="22" customHeight="1">
      <c r="A42" s="1"/>
      <c r="B42" s="1"/>
      <c r="C42" s="1" t="s">
        <v>72</v>
      </c>
      <c r="D42" s="1" t="s">
        <v>73</v>
      </c>
      <c r="E42" s="1"/>
      <c r="F42" s="1"/>
      <c r="G42" s="1"/>
      <c r="H42" s="1"/>
      <c r="I42" s="1"/>
      <c r="J42" s="1"/>
      <c r="K42" s="1"/>
      <c r="L42" s="1"/>
    </row>
    <row r="43" spans="1:12" ht="22" customHeight="1">
      <c r="A43" s="1"/>
      <c r="B43" s="1"/>
      <c r="C43" s="1" t="s">
        <v>74</v>
      </c>
      <c r="D43" s="1" t="s">
        <v>75</v>
      </c>
      <c r="E43" s="1"/>
      <c r="F43" s="1"/>
      <c r="G43" s="1"/>
      <c r="H43" s="1"/>
      <c r="I43" s="1"/>
      <c r="J43" s="1"/>
      <c r="K43" s="1"/>
      <c r="L43" s="1"/>
    </row>
    <row r="44" spans="1:12" ht="22" customHeight="1">
      <c r="A44" s="1"/>
      <c r="B44" s="1"/>
      <c r="C44" s="1" t="s">
        <v>76</v>
      </c>
      <c r="D44" s="1" t="s">
        <v>77</v>
      </c>
      <c r="E44" s="1"/>
      <c r="F44" s="1"/>
      <c r="G44" s="1"/>
      <c r="H44" s="1"/>
      <c r="I44" s="1"/>
      <c r="J44" s="1"/>
      <c r="K44" s="1"/>
      <c r="L44" s="1"/>
    </row>
    <row r="45" spans="1:12" ht="22" customHeight="1">
      <c r="A45" s="1"/>
      <c r="B45" s="1"/>
      <c r="C45" s="1" t="s">
        <v>78</v>
      </c>
      <c r="D45" s="1" t="s">
        <v>79</v>
      </c>
      <c r="E45" s="1"/>
      <c r="F45" s="1"/>
      <c r="G45" s="1"/>
      <c r="H45" s="1"/>
      <c r="I45" s="1"/>
      <c r="J45" s="1"/>
      <c r="K45" s="1"/>
      <c r="L45" s="1"/>
    </row>
    <row r="46" spans="1:12" ht="22" customHeight="1">
      <c r="A46" s="1"/>
      <c r="B46" s="1"/>
      <c r="C46" s="1" t="s">
        <v>80</v>
      </c>
      <c r="D46" s="1" t="s">
        <v>81</v>
      </c>
      <c r="E46" s="1"/>
      <c r="F46" s="1"/>
      <c r="G46" s="1"/>
      <c r="H46" s="1"/>
      <c r="I46" s="1"/>
      <c r="J46" s="1"/>
      <c r="K46" s="1"/>
      <c r="L46" s="1"/>
    </row>
    <row r="47" spans="1:12" ht="22" customHeight="1">
      <c r="A47" s="1"/>
      <c r="B47" s="1"/>
      <c r="C47" s="1" t="s">
        <v>82</v>
      </c>
      <c r="D47" s="1" t="s">
        <v>83</v>
      </c>
      <c r="E47" s="1"/>
      <c r="F47" s="1"/>
      <c r="G47" s="1"/>
      <c r="H47" s="1"/>
      <c r="I47" s="1"/>
      <c r="J47" s="1"/>
      <c r="K47" s="1"/>
      <c r="L47" s="1"/>
    </row>
    <row r="48" spans="1:12" ht="22" customHeight="1">
      <c r="A48" s="1"/>
      <c r="B48" s="1"/>
      <c r="C48" s="1" t="s">
        <v>84</v>
      </c>
      <c r="D48" s="1" t="s">
        <v>85</v>
      </c>
      <c r="E48" s="1"/>
      <c r="F48" s="1"/>
      <c r="G48" s="1"/>
      <c r="H48" s="1"/>
      <c r="I48" s="1"/>
      <c r="J48" s="1"/>
      <c r="K48" s="1"/>
      <c r="L48" s="1"/>
    </row>
    <row r="49" spans="1:12" ht="22" customHeight="1">
      <c r="A49" s="1"/>
      <c r="B49" s="1"/>
      <c r="C49" s="1" t="s">
        <v>86</v>
      </c>
      <c r="D49" s="1" t="s">
        <v>87</v>
      </c>
      <c r="E49" s="1"/>
      <c r="F49" s="1"/>
      <c r="G49" s="1"/>
      <c r="H49" s="1"/>
      <c r="I49" s="1"/>
      <c r="J49" s="1"/>
      <c r="K49" s="1"/>
      <c r="L49" s="1"/>
    </row>
    <row r="50" spans="1:12" ht="22" customHeight="1">
      <c r="A50" s="1"/>
      <c r="B50" s="1"/>
      <c r="C50" s="1" t="s">
        <v>88</v>
      </c>
      <c r="D50" s="1" t="s">
        <v>89</v>
      </c>
      <c r="E50" s="1"/>
      <c r="F50" s="1"/>
      <c r="G50" s="1"/>
      <c r="H50" s="1"/>
      <c r="I50" s="1"/>
      <c r="J50" s="1"/>
      <c r="K50" s="1"/>
      <c r="L50" s="1"/>
    </row>
    <row r="51" spans="1:12" ht="22" customHeight="1">
      <c r="A51" s="1"/>
      <c r="B51" s="1"/>
      <c r="C51" s="1" t="s">
        <v>90</v>
      </c>
      <c r="D51" s="1" t="s">
        <v>91</v>
      </c>
      <c r="E51" s="1"/>
      <c r="F51" s="1"/>
      <c r="G51" s="1"/>
      <c r="H51" s="1"/>
      <c r="I51" s="1"/>
      <c r="J51" s="1"/>
      <c r="K51" s="1"/>
      <c r="L51" s="1"/>
    </row>
    <row r="52" spans="1:12" ht="22" customHeight="1">
      <c r="A52" s="1"/>
      <c r="B52" s="1"/>
      <c r="C52" s="1" t="s">
        <v>92</v>
      </c>
      <c r="D52" s="1" t="s">
        <v>93</v>
      </c>
      <c r="E52" s="1"/>
      <c r="F52" s="1"/>
      <c r="G52" s="1"/>
      <c r="H52" s="1"/>
      <c r="I52" s="1"/>
      <c r="J52" s="1"/>
      <c r="K52" s="1"/>
      <c r="L52" s="1"/>
    </row>
    <row r="53" spans="1:12" ht="22" customHeight="1">
      <c r="A53" s="1"/>
      <c r="B53" s="1"/>
      <c r="C53" s="1" t="s">
        <v>94</v>
      </c>
      <c r="D53" s="1" t="s">
        <v>95</v>
      </c>
      <c r="E53" s="1"/>
      <c r="F53" s="1"/>
      <c r="G53" s="1"/>
      <c r="H53" s="1"/>
      <c r="I53" s="1"/>
      <c r="J53" s="1"/>
      <c r="K53" s="1"/>
      <c r="L53" s="1"/>
    </row>
    <row r="54" spans="1:12" ht="22" customHeight="1">
      <c r="A54" s="1"/>
      <c r="B54" s="1"/>
      <c r="C54" s="1" t="s">
        <v>96</v>
      </c>
      <c r="D54" s="1" t="s">
        <v>97</v>
      </c>
      <c r="E54" s="1"/>
      <c r="F54" s="1"/>
      <c r="G54" s="1"/>
      <c r="H54" s="1"/>
      <c r="I54" s="1"/>
      <c r="J54" s="1"/>
      <c r="K54" s="1"/>
      <c r="L54" s="1"/>
    </row>
    <row r="55" spans="1:12" ht="22" customHeight="1">
      <c r="A55" s="1"/>
      <c r="B55" s="1"/>
      <c r="C55" s="1" t="s">
        <v>98</v>
      </c>
      <c r="D55" s="1" t="s">
        <v>99</v>
      </c>
      <c r="E55" s="1"/>
      <c r="F55" s="1"/>
      <c r="G55" s="1"/>
      <c r="H55" s="1"/>
      <c r="I55" s="1"/>
      <c r="J55" s="1"/>
      <c r="K55" s="1"/>
      <c r="L55" s="1"/>
    </row>
    <row r="56" spans="1:12" ht="22" customHeight="1">
      <c r="A56" s="1"/>
      <c r="B56" s="1"/>
      <c r="C56" s="1" t="s">
        <v>100</v>
      </c>
      <c r="D56" s="1" t="s">
        <v>101</v>
      </c>
      <c r="E56" s="1"/>
      <c r="F56" s="1"/>
      <c r="G56" s="1"/>
      <c r="H56" s="1"/>
      <c r="I56" s="1"/>
      <c r="J56" s="1"/>
      <c r="K56" s="1"/>
      <c r="L56" s="1"/>
    </row>
    <row r="57" spans="1:12" ht="22" customHeight="1">
      <c r="A57" s="1"/>
      <c r="B57" s="1"/>
      <c r="C57" s="1" t="s">
        <v>102</v>
      </c>
      <c r="D57" s="1" t="s">
        <v>103</v>
      </c>
      <c r="E57" s="1"/>
      <c r="F57" s="1"/>
      <c r="G57" s="1"/>
      <c r="H57" s="1"/>
      <c r="I57" s="1"/>
      <c r="J57" s="1"/>
      <c r="K57" s="1"/>
      <c r="L57" s="1"/>
    </row>
    <row r="58" spans="1:12" ht="2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2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2" customHeight="1">
      <c r="A60" s="1"/>
      <c r="B60" s="1"/>
      <c r="C60" s="9" t="s">
        <v>104</v>
      </c>
      <c r="D60" s="1"/>
      <c r="E60" s="1"/>
      <c r="F60" s="1"/>
      <c r="G60" s="1"/>
      <c r="H60" s="1"/>
      <c r="I60" s="1"/>
      <c r="J60" s="1"/>
      <c r="K60" s="1"/>
      <c r="L60" s="1"/>
    </row>
    <row r="61" spans="1:12" ht="22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2" customHeight="1">
      <c r="A62" s="1"/>
      <c r="B62" s="1"/>
      <c r="C62" s="1" t="s">
        <v>105</v>
      </c>
      <c r="D62" s="1" t="s">
        <v>106</v>
      </c>
      <c r="E62" s="1"/>
      <c r="F62" s="1"/>
      <c r="G62" s="1"/>
      <c r="H62" s="1"/>
      <c r="I62" s="1"/>
      <c r="J62" s="1"/>
      <c r="K62" s="1"/>
      <c r="L62" s="1"/>
    </row>
    <row r="63" spans="1:12" ht="22" customHeight="1">
      <c r="A63" s="1"/>
      <c r="B63" s="1"/>
      <c r="C63" s="1"/>
      <c r="D63" s="11" t="s">
        <v>107</v>
      </c>
      <c r="E63" s="1"/>
      <c r="F63" s="1"/>
      <c r="G63" s="1"/>
      <c r="H63" s="1"/>
      <c r="I63" s="1"/>
      <c r="J63" s="1"/>
      <c r="K63" s="1"/>
      <c r="L63" s="1"/>
    </row>
    <row r="64" spans="1:12" ht="22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22" customHeight="1">
      <c r="A65" s="1"/>
      <c r="B65" s="1"/>
      <c r="C65" s="1" t="s">
        <v>108</v>
      </c>
      <c r="D65" s="1" t="s">
        <v>109</v>
      </c>
      <c r="E65" s="1"/>
      <c r="F65" s="1"/>
      <c r="G65" s="1"/>
      <c r="H65" s="1"/>
      <c r="I65" s="1"/>
      <c r="J65" s="1"/>
      <c r="K65" s="1"/>
      <c r="L65" s="1"/>
    </row>
    <row r="66" spans="1:12" ht="22" customHeight="1">
      <c r="A66" s="1"/>
      <c r="B66" s="1"/>
      <c r="C66" s="1"/>
      <c r="D66" s="11" t="s">
        <v>110</v>
      </c>
      <c r="E66" s="1"/>
      <c r="F66" s="1"/>
      <c r="G66" s="1"/>
      <c r="H66" s="1"/>
      <c r="I66" s="1"/>
      <c r="J66" s="1"/>
      <c r="K66" s="1"/>
      <c r="L66" s="1"/>
    </row>
    <row r="67" spans="1:12" ht="22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22" customHeight="1">
      <c r="A68" s="1"/>
      <c r="B68" s="1"/>
      <c r="C68" s="1" t="s">
        <v>111</v>
      </c>
      <c r="D68" s="1" t="s">
        <v>112</v>
      </c>
      <c r="E68" s="1"/>
      <c r="F68" s="1"/>
      <c r="G68" s="1"/>
      <c r="H68" s="1"/>
      <c r="I68" s="1"/>
      <c r="J68" s="1"/>
      <c r="K68" s="1"/>
      <c r="L68" s="1"/>
    </row>
    <row r="69" spans="1:12" ht="22" customHeight="1">
      <c r="A69" s="1"/>
      <c r="B69" s="1"/>
      <c r="C69" s="1"/>
      <c r="D69" s="11" t="s">
        <v>113</v>
      </c>
      <c r="E69" s="1"/>
      <c r="F69" s="1"/>
      <c r="G69" s="1"/>
      <c r="H69" s="1"/>
      <c r="I69" s="1"/>
      <c r="J69" s="1"/>
      <c r="K69" s="1"/>
      <c r="L69" s="1"/>
    </row>
    <row r="70" spans="1:12" ht="22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22" customHeight="1">
      <c r="A71" s="1"/>
      <c r="B71" s="1"/>
      <c r="C71" s="1" t="s">
        <v>114</v>
      </c>
      <c r="D71" s="1" t="s">
        <v>115</v>
      </c>
      <c r="E71" s="1"/>
      <c r="F71" s="1"/>
      <c r="G71" s="1"/>
      <c r="H71" s="1"/>
      <c r="I71" s="1"/>
      <c r="J71" s="1"/>
      <c r="K71" s="1"/>
      <c r="L71" s="1"/>
    </row>
    <row r="72" spans="1:12" ht="22" customHeight="1">
      <c r="A72" s="1"/>
      <c r="B72" s="1"/>
      <c r="C72" s="1"/>
      <c r="D72" s="11" t="s">
        <v>116</v>
      </c>
      <c r="E72" s="1"/>
      <c r="F72" s="1"/>
      <c r="G72" s="1"/>
      <c r="H72" s="1"/>
      <c r="I72" s="1"/>
      <c r="J72" s="1"/>
      <c r="K72" s="1"/>
      <c r="L72" s="1"/>
    </row>
    <row r="73" spans="1:12" ht="22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22" customHeight="1">
      <c r="A74" s="1"/>
      <c r="B74" s="1"/>
      <c r="C74" s="1" t="s">
        <v>117</v>
      </c>
      <c r="D74" s="1" t="s">
        <v>118</v>
      </c>
      <c r="E74" s="1"/>
      <c r="F74" s="1"/>
      <c r="G74" s="1"/>
      <c r="H74" s="1"/>
      <c r="I74" s="1"/>
      <c r="J74" s="1"/>
      <c r="K74" s="1"/>
      <c r="L74" s="1"/>
    </row>
    <row r="75" spans="1:12" ht="22" customHeight="1">
      <c r="A75" s="1"/>
      <c r="B75" s="1"/>
      <c r="C75" s="1"/>
      <c r="D75" s="11" t="s">
        <v>119</v>
      </c>
      <c r="E75" s="1"/>
      <c r="F75" s="1"/>
      <c r="G75" s="1"/>
      <c r="H75" s="1"/>
      <c r="I75" s="1"/>
      <c r="J75" s="1"/>
      <c r="K75" s="1"/>
      <c r="L75" s="1"/>
    </row>
    <row r="76" spans="1:12" ht="22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22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22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22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22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22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22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22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22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22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99735"/>
  </sheetPr>
  <dimension ref="A1:N260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4"/>
  <cols>
    <col min="1" max="1" width="2" customWidth="1"/>
    <col min="2" max="2" width="9" customWidth="1"/>
    <col min="3" max="3" width="39" customWidth="1"/>
    <col min="4" max="5" width="10" customWidth="1"/>
    <col min="6" max="7" width="14" customWidth="1"/>
    <col min="8" max="8" width="10" customWidth="1"/>
    <col min="9" max="10" width="14" customWidth="1"/>
    <col min="11" max="11" width="3" customWidth="1"/>
    <col min="12" max="12" width="11" customWidth="1"/>
    <col min="13" max="13" width="3" customWidth="1"/>
    <col min="14" max="14" width="78" customWidth="1"/>
  </cols>
  <sheetData>
    <row r="1" spans="1:14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12"/>
    </row>
    <row r="2" spans="1:14" ht="22" customHeight="1">
      <c r="A2" s="1"/>
      <c r="B2" s="1"/>
      <c r="C2" s="2" t="s">
        <v>120</v>
      </c>
      <c r="D2" s="1"/>
      <c r="E2" s="1"/>
      <c r="F2" s="1"/>
      <c r="G2" s="1"/>
      <c r="H2" s="1"/>
      <c r="I2" s="1"/>
      <c r="J2" s="1"/>
      <c r="K2" s="1"/>
      <c r="L2" s="1"/>
      <c r="N2" s="12"/>
    </row>
    <row r="3" spans="1:14" ht="22" customHeight="1">
      <c r="A3" s="1"/>
      <c r="B3" s="3"/>
      <c r="C3" s="3"/>
      <c r="D3" s="3"/>
      <c r="E3" s="3"/>
      <c r="F3" s="3"/>
      <c r="G3" s="3"/>
      <c r="H3" s="3"/>
      <c r="I3" s="3"/>
      <c r="J3" s="3"/>
      <c r="K3" s="1"/>
      <c r="L3" s="1"/>
      <c r="N3" s="12"/>
    </row>
    <row r="4" spans="1:14" ht="22" customHeight="1">
      <c r="A4" s="1"/>
      <c r="B4" s="1"/>
      <c r="C4" s="1" t="s">
        <v>121</v>
      </c>
      <c r="D4" s="1"/>
      <c r="E4" s="1"/>
      <c r="F4" s="1"/>
      <c r="G4" s="1"/>
      <c r="H4" s="1"/>
      <c r="I4" s="1"/>
      <c r="J4" s="34">
        <f>J207</f>
        <v>232318</v>
      </c>
      <c r="K4" s="1"/>
      <c r="L4" s="1"/>
      <c r="N4" s="12"/>
    </row>
    <row r="5" spans="1:14" ht="22" customHeight="1">
      <c r="A5" s="1"/>
      <c r="B5" s="1"/>
      <c r="C5" s="1" t="s">
        <v>8</v>
      </c>
      <c r="D5" s="11">
        <f>Planning!D7</f>
        <v>14</v>
      </c>
      <c r="E5" s="1"/>
      <c r="F5" s="1" t="s">
        <v>122</v>
      </c>
      <c r="G5" s="1"/>
      <c r="H5" s="1"/>
      <c r="I5" s="1"/>
      <c r="J5" s="1"/>
      <c r="K5" s="1"/>
      <c r="L5" s="1"/>
      <c r="N5" s="12" t="s">
        <v>123</v>
      </c>
    </row>
    <row r="6" spans="1:14" ht="2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12"/>
    </row>
    <row r="7" spans="1:14" ht="28" customHeight="1">
      <c r="A7" s="1"/>
      <c r="B7" s="5" t="s">
        <v>124</v>
      </c>
      <c r="C7" s="5" t="s">
        <v>125</v>
      </c>
      <c r="D7" s="5" t="s">
        <v>126</v>
      </c>
      <c r="E7" s="5" t="s">
        <v>127</v>
      </c>
      <c r="F7" s="5" t="s">
        <v>128</v>
      </c>
      <c r="G7" s="5" t="s">
        <v>129</v>
      </c>
      <c r="H7" s="5" t="s">
        <v>130</v>
      </c>
      <c r="I7" s="5" t="s">
        <v>131</v>
      </c>
      <c r="J7" s="5" t="s">
        <v>132</v>
      </c>
      <c r="K7" s="1"/>
      <c r="L7" s="9" t="s">
        <v>133</v>
      </c>
      <c r="N7" s="13" t="s">
        <v>134</v>
      </c>
    </row>
    <row r="8" spans="1:14" ht="22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N8" s="12"/>
    </row>
    <row r="9" spans="1:14" ht="25" customHeight="1">
      <c r="A9" s="1"/>
      <c r="B9" s="4" t="s">
        <v>12</v>
      </c>
      <c r="C9" s="4"/>
      <c r="D9" s="4"/>
      <c r="E9" s="4"/>
      <c r="F9" s="4"/>
      <c r="G9" s="4"/>
      <c r="H9" s="4"/>
      <c r="I9" s="4"/>
      <c r="J9" s="4"/>
      <c r="K9" s="1"/>
      <c r="L9" s="1"/>
      <c r="N9" s="12"/>
    </row>
    <row r="10" spans="1:14" ht="22" customHeight="1">
      <c r="A10" s="1"/>
      <c r="B10" s="18" t="s">
        <v>135</v>
      </c>
      <c r="C10" s="18" t="s">
        <v>136</v>
      </c>
      <c r="D10" s="14">
        <v>1</v>
      </c>
      <c r="E10" s="14">
        <v>1</v>
      </c>
      <c r="F10" s="15">
        <v>2000</v>
      </c>
      <c r="G10" s="19">
        <f t="shared" ref="G10:G15" si="0">ROUND(D10*E10*F10,0)</f>
        <v>2000</v>
      </c>
      <c r="H10" s="20">
        <v>0</v>
      </c>
      <c r="I10" s="19">
        <f t="shared" ref="I10:I15" si="1">ROUND(G10*H10,0)</f>
        <v>0</v>
      </c>
      <c r="J10" s="19">
        <f t="shared" ref="J10:J15" si="2">SUM(G10,I10)</f>
        <v>2000</v>
      </c>
      <c r="K10" s="1"/>
      <c r="L10" s="1" t="s">
        <v>137</v>
      </c>
      <c r="N10" s="12" t="s">
        <v>138</v>
      </c>
    </row>
    <row r="11" spans="1:14" ht="22" customHeight="1">
      <c r="A11" s="1"/>
      <c r="B11" s="1" t="s">
        <v>139</v>
      </c>
      <c r="C11" s="1" t="s">
        <v>140</v>
      </c>
      <c r="D11" s="6">
        <v>1</v>
      </c>
      <c r="E11" s="6">
        <v>1</v>
      </c>
      <c r="F11" s="8">
        <v>1000</v>
      </c>
      <c r="G11" s="16">
        <f t="shared" si="0"/>
        <v>1000</v>
      </c>
      <c r="H11" s="17">
        <v>0</v>
      </c>
      <c r="I11" s="16">
        <f t="shared" si="1"/>
        <v>0</v>
      </c>
      <c r="J11" s="16">
        <f t="shared" si="2"/>
        <v>1000</v>
      </c>
      <c r="K11" s="1"/>
      <c r="L11" s="1" t="s">
        <v>137</v>
      </c>
      <c r="N11" s="12" t="s">
        <v>141</v>
      </c>
    </row>
    <row r="12" spans="1:14" ht="22" customHeight="1">
      <c r="A12" s="1"/>
      <c r="B12" s="18" t="s">
        <v>142</v>
      </c>
      <c r="C12" s="18" t="s">
        <v>143</v>
      </c>
      <c r="D12" s="14">
        <v>1</v>
      </c>
      <c r="E12" s="14">
        <v>1</v>
      </c>
      <c r="F12" s="15">
        <v>1000</v>
      </c>
      <c r="G12" s="19">
        <f t="shared" si="0"/>
        <v>1000</v>
      </c>
      <c r="H12" s="20">
        <v>0</v>
      </c>
      <c r="I12" s="19">
        <f t="shared" si="1"/>
        <v>0</v>
      </c>
      <c r="J12" s="19">
        <f t="shared" si="2"/>
        <v>1000</v>
      </c>
      <c r="K12" s="1"/>
      <c r="L12" s="1" t="s">
        <v>137</v>
      </c>
      <c r="N12" s="12" t="s">
        <v>144</v>
      </c>
    </row>
    <row r="13" spans="1:14" ht="22" customHeight="1">
      <c r="A13" s="1"/>
      <c r="B13" s="1" t="s">
        <v>145</v>
      </c>
      <c r="C13" s="1" t="s">
        <v>146</v>
      </c>
      <c r="D13" s="6">
        <v>1</v>
      </c>
      <c r="E13" s="6">
        <v>1</v>
      </c>
      <c r="F13" s="8">
        <v>500</v>
      </c>
      <c r="G13" s="16">
        <f t="shared" si="0"/>
        <v>500</v>
      </c>
      <c r="H13" s="17">
        <v>0</v>
      </c>
      <c r="I13" s="16">
        <f t="shared" si="1"/>
        <v>0</v>
      </c>
      <c r="J13" s="16">
        <f t="shared" si="2"/>
        <v>500</v>
      </c>
      <c r="K13" s="1"/>
      <c r="L13" s="1" t="s">
        <v>137</v>
      </c>
      <c r="N13" s="12" t="s">
        <v>147</v>
      </c>
    </row>
    <row r="14" spans="1:14" ht="22" customHeight="1">
      <c r="A14" s="1"/>
      <c r="B14" s="18" t="s">
        <v>148</v>
      </c>
      <c r="C14" s="18" t="s">
        <v>149</v>
      </c>
      <c r="D14" s="14">
        <v>1</v>
      </c>
      <c r="E14" s="14">
        <v>1</v>
      </c>
      <c r="F14" s="15">
        <v>800</v>
      </c>
      <c r="G14" s="19">
        <f t="shared" si="0"/>
        <v>800</v>
      </c>
      <c r="H14" s="20">
        <v>0</v>
      </c>
      <c r="I14" s="19">
        <f t="shared" si="1"/>
        <v>0</v>
      </c>
      <c r="J14" s="19">
        <f t="shared" si="2"/>
        <v>800</v>
      </c>
      <c r="K14" s="1"/>
      <c r="L14" s="1" t="s">
        <v>137</v>
      </c>
      <c r="N14" s="12" t="s">
        <v>150</v>
      </c>
    </row>
    <row r="15" spans="1:14" ht="22" customHeight="1">
      <c r="A15" s="1"/>
      <c r="B15" s="1" t="s">
        <v>151</v>
      </c>
      <c r="C15" s="1" t="s">
        <v>152</v>
      </c>
      <c r="D15" s="6">
        <v>1</v>
      </c>
      <c r="E15" s="21">
        <f>Planning!D9</f>
        <v>2</v>
      </c>
      <c r="F15" s="8">
        <v>350</v>
      </c>
      <c r="G15" s="16">
        <f t="shared" si="0"/>
        <v>700</v>
      </c>
      <c r="H15" s="17">
        <v>0</v>
      </c>
      <c r="I15" s="16">
        <f t="shared" si="1"/>
        <v>0</v>
      </c>
      <c r="J15" s="16">
        <f t="shared" si="2"/>
        <v>700</v>
      </c>
      <c r="K15" s="1"/>
      <c r="L15" s="1" t="s">
        <v>153</v>
      </c>
      <c r="N15" s="12" t="s">
        <v>154</v>
      </c>
    </row>
    <row r="16" spans="1:14" ht="22" customHeight="1">
      <c r="A16" s="1"/>
      <c r="B16" s="22"/>
      <c r="C16" s="22" t="s">
        <v>155</v>
      </c>
      <c r="D16" s="22"/>
      <c r="E16" s="22"/>
      <c r="F16" s="22"/>
      <c r="G16" s="23">
        <f>SUM(G10:G15)</f>
        <v>6000</v>
      </c>
      <c r="H16" s="23"/>
      <c r="I16" s="23">
        <f>SUM(I10:I15)</f>
        <v>0</v>
      </c>
      <c r="J16" s="23">
        <f>SUM(J10:J15)</f>
        <v>6000</v>
      </c>
      <c r="K16" s="1"/>
      <c r="L16" s="1"/>
      <c r="N16" s="12"/>
    </row>
    <row r="17" spans="1:14" ht="22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N17" s="12"/>
    </row>
    <row r="18" spans="1:14" ht="25" customHeight="1">
      <c r="A18" s="1"/>
      <c r="B18" s="4" t="s">
        <v>13</v>
      </c>
      <c r="C18" s="4"/>
      <c r="D18" s="4"/>
      <c r="E18" s="4"/>
      <c r="F18" s="4"/>
      <c r="G18" s="4"/>
      <c r="H18" s="4"/>
      <c r="I18" s="4"/>
      <c r="J18" s="4"/>
      <c r="K18" s="1"/>
      <c r="L18" s="1"/>
      <c r="N18" s="12"/>
    </row>
    <row r="19" spans="1:14" ht="22" customHeight="1">
      <c r="A19" s="1"/>
      <c r="B19" s="1" t="s">
        <v>156</v>
      </c>
      <c r="C19" s="1" t="s">
        <v>157</v>
      </c>
      <c r="D19" s="6">
        <v>1</v>
      </c>
      <c r="E19" s="6">
        <v>1</v>
      </c>
      <c r="F19" s="8">
        <v>4000</v>
      </c>
      <c r="G19" s="16">
        <f>ROUND(D19*E19*F19,0)</f>
        <v>4000</v>
      </c>
      <c r="H19" s="24">
        <f>Planning!D13</f>
        <v>0.18</v>
      </c>
      <c r="I19" s="16">
        <f>ROUND(G19*H19,0)</f>
        <v>720</v>
      </c>
      <c r="J19" s="16">
        <f>SUM(G19,I19)</f>
        <v>4720</v>
      </c>
      <c r="K19" s="1"/>
      <c r="L19" s="1" t="s">
        <v>137</v>
      </c>
      <c r="N19" s="12" t="s">
        <v>158</v>
      </c>
    </row>
    <row r="20" spans="1:14" ht="22" customHeight="1">
      <c r="A20" s="1"/>
      <c r="B20" s="18" t="s">
        <v>159</v>
      </c>
      <c r="C20" s="18" t="s">
        <v>160</v>
      </c>
      <c r="D20" s="14">
        <v>1</v>
      </c>
      <c r="E20" s="14">
        <v>1</v>
      </c>
      <c r="F20" s="15">
        <v>3000</v>
      </c>
      <c r="G20" s="19">
        <f>ROUND(D20*E20*F20,0)</f>
        <v>3000</v>
      </c>
      <c r="H20" s="20">
        <v>0</v>
      </c>
      <c r="I20" s="19">
        <f>ROUND(G20*H20,0)</f>
        <v>0</v>
      </c>
      <c r="J20" s="19">
        <f>SUM(G20,I20)</f>
        <v>3000</v>
      </c>
      <c r="K20" s="1"/>
      <c r="L20" s="1" t="s">
        <v>137</v>
      </c>
      <c r="N20" s="12" t="s">
        <v>161</v>
      </c>
    </row>
    <row r="21" spans="1:14" ht="22" customHeight="1">
      <c r="A21" s="1"/>
      <c r="B21" s="1" t="s">
        <v>162</v>
      </c>
      <c r="C21" s="1" t="s">
        <v>163</v>
      </c>
      <c r="D21" s="6">
        <v>1</v>
      </c>
      <c r="E21" s="6">
        <v>4</v>
      </c>
      <c r="F21" s="8">
        <v>700</v>
      </c>
      <c r="G21" s="16">
        <f>ROUND(D21*E21*F21,0)</f>
        <v>2800</v>
      </c>
      <c r="H21" s="24">
        <f>Planning!D13</f>
        <v>0.18</v>
      </c>
      <c r="I21" s="16">
        <f>ROUND(G21*H21,0)</f>
        <v>504</v>
      </c>
      <c r="J21" s="16">
        <f>SUM(G21,I21)</f>
        <v>3304</v>
      </c>
      <c r="K21" s="1"/>
      <c r="L21" s="1" t="s">
        <v>153</v>
      </c>
      <c r="N21" s="12" t="s">
        <v>164</v>
      </c>
    </row>
    <row r="22" spans="1:14" ht="22" customHeight="1">
      <c r="A22" s="1"/>
      <c r="B22" s="18" t="s">
        <v>165</v>
      </c>
      <c r="C22" s="18" t="s">
        <v>166</v>
      </c>
      <c r="D22" s="14">
        <v>1</v>
      </c>
      <c r="E22" s="14">
        <v>4</v>
      </c>
      <c r="F22" s="15">
        <v>350</v>
      </c>
      <c r="G22" s="19">
        <f>ROUND(D22*E22*F22,0)</f>
        <v>1400</v>
      </c>
      <c r="H22" s="20">
        <v>0</v>
      </c>
      <c r="I22" s="19">
        <f>ROUND(G22*H22,0)</f>
        <v>0</v>
      </c>
      <c r="J22" s="19">
        <f>SUM(G22,I22)</f>
        <v>1400</v>
      </c>
      <c r="K22" s="1"/>
      <c r="L22" s="1" t="s">
        <v>153</v>
      </c>
      <c r="N22" s="12" t="s">
        <v>167</v>
      </c>
    </row>
    <row r="23" spans="1:14" ht="22" customHeight="1">
      <c r="A23" s="1"/>
      <c r="B23" s="22"/>
      <c r="C23" s="22" t="s">
        <v>168</v>
      </c>
      <c r="D23" s="22"/>
      <c r="E23" s="22"/>
      <c r="F23" s="22"/>
      <c r="G23" s="23">
        <f>SUM(G19:G22)</f>
        <v>11200</v>
      </c>
      <c r="H23" s="23"/>
      <c r="I23" s="23">
        <f>SUM(I19:I22)</f>
        <v>1224</v>
      </c>
      <c r="J23" s="23">
        <f>SUM(J19:J22)</f>
        <v>12424</v>
      </c>
      <c r="K23" s="1"/>
      <c r="L23" s="1"/>
      <c r="N23" s="12"/>
    </row>
    <row r="24" spans="1:14" ht="2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N24" s="12"/>
    </row>
    <row r="25" spans="1:14" ht="25" customHeight="1">
      <c r="A25" s="1"/>
      <c r="B25" s="4" t="s">
        <v>14</v>
      </c>
      <c r="C25" s="4"/>
      <c r="D25" s="4"/>
      <c r="E25" s="4"/>
      <c r="F25" s="4"/>
      <c r="G25" s="4"/>
      <c r="H25" s="4"/>
      <c r="I25" s="4"/>
      <c r="J25" s="4"/>
      <c r="K25" s="1"/>
      <c r="L25" s="1"/>
      <c r="N25" s="12"/>
    </row>
    <row r="26" spans="1:14" ht="22" customHeight="1">
      <c r="A26" s="1"/>
      <c r="B26" s="18" t="s">
        <v>169</v>
      </c>
      <c r="C26" s="18" t="s">
        <v>170</v>
      </c>
      <c r="D26" s="14">
        <v>1</v>
      </c>
      <c r="E26" s="14">
        <v>10</v>
      </c>
      <c r="F26" s="15">
        <v>275</v>
      </c>
      <c r="G26" s="19">
        <f t="shared" ref="G26:G40" si="3">ROUND(D26*E26*F26,0)</f>
        <v>2750</v>
      </c>
      <c r="H26" s="25">
        <f>Planning!D11</f>
        <v>0.16</v>
      </c>
      <c r="I26" s="19">
        <f t="shared" ref="I26:I40" si="4">ROUND(G26*H26,0)</f>
        <v>440</v>
      </c>
      <c r="J26" s="19">
        <f t="shared" ref="J26:J40" si="5">SUM(G26,I26)</f>
        <v>3190</v>
      </c>
      <c r="K26" s="1"/>
      <c r="L26" s="1" t="s">
        <v>171</v>
      </c>
      <c r="N26" s="12" t="s">
        <v>172</v>
      </c>
    </row>
    <row r="27" spans="1:14" ht="22" customHeight="1">
      <c r="A27" s="1"/>
      <c r="B27" s="1" t="s">
        <v>173</v>
      </c>
      <c r="C27" s="1" t="s">
        <v>174</v>
      </c>
      <c r="D27" s="6">
        <v>1</v>
      </c>
      <c r="E27" s="6">
        <v>10</v>
      </c>
      <c r="F27" s="8">
        <v>275</v>
      </c>
      <c r="G27" s="16">
        <f t="shared" si="3"/>
        <v>2750</v>
      </c>
      <c r="H27" s="24">
        <f>Planning!D11</f>
        <v>0.16</v>
      </c>
      <c r="I27" s="16">
        <f t="shared" si="4"/>
        <v>440</v>
      </c>
      <c r="J27" s="16">
        <f t="shared" si="5"/>
        <v>3190</v>
      </c>
      <c r="K27" s="1"/>
      <c r="L27" s="1" t="s">
        <v>171</v>
      </c>
      <c r="N27" s="12" t="s">
        <v>172</v>
      </c>
    </row>
    <row r="28" spans="1:14" ht="22" customHeight="1">
      <c r="A28" s="1"/>
      <c r="B28" s="18" t="s">
        <v>175</v>
      </c>
      <c r="C28" s="18" t="s">
        <v>176</v>
      </c>
      <c r="D28" s="14">
        <v>1</v>
      </c>
      <c r="E28" s="14">
        <v>8</v>
      </c>
      <c r="F28" s="15">
        <v>275</v>
      </c>
      <c r="G28" s="19">
        <f t="shared" si="3"/>
        <v>2200</v>
      </c>
      <c r="H28" s="25">
        <f>Planning!D11</f>
        <v>0.16</v>
      </c>
      <c r="I28" s="19">
        <f t="shared" si="4"/>
        <v>352</v>
      </c>
      <c r="J28" s="19">
        <f t="shared" si="5"/>
        <v>2552</v>
      </c>
      <c r="K28" s="1"/>
      <c r="L28" s="1" t="s">
        <v>171</v>
      </c>
      <c r="N28" s="12" t="s">
        <v>177</v>
      </c>
    </row>
    <row r="29" spans="1:14" ht="22" customHeight="1">
      <c r="A29" s="1"/>
      <c r="B29" s="1" t="s">
        <v>178</v>
      </c>
      <c r="C29" s="1" t="s">
        <v>179</v>
      </c>
      <c r="D29" s="6">
        <v>1</v>
      </c>
      <c r="E29" s="6">
        <v>8</v>
      </c>
      <c r="F29" s="8">
        <v>275</v>
      </c>
      <c r="G29" s="16">
        <f t="shared" si="3"/>
        <v>2200</v>
      </c>
      <c r="H29" s="24">
        <f>Planning!D11</f>
        <v>0.16</v>
      </c>
      <c r="I29" s="16">
        <f t="shared" si="4"/>
        <v>352</v>
      </c>
      <c r="J29" s="16">
        <f t="shared" si="5"/>
        <v>2552</v>
      </c>
      <c r="K29" s="1"/>
      <c r="L29" s="1" t="s">
        <v>171</v>
      </c>
      <c r="N29" s="12" t="s">
        <v>177</v>
      </c>
    </row>
    <row r="30" spans="1:14" ht="22" customHeight="1">
      <c r="A30" s="1"/>
      <c r="B30" s="18" t="s">
        <v>180</v>
      </c>
      <c r="C30" s="18" t="s">
        <v>181</v>
      </c>
      <c r="D30" s="14">
        <v>1</v>
      </c>
      <c r="E30" s="14">
        <v>4</v>
      </c>
      <c r="F30" s="15">
        <v>275</v>
      </c>
      <c r="G30" s="19">
        <f t="shared" si="3"/>
        <v>1100</v>
      </c>
      <c r="H30" s="25">
        <f>Planning!D11</f>
        <v>0.16</v>
      </c>
      <c r="I30" s="19">
        <f t="shared" si="4"/>
        <v>176</v>
      </c>
      <c r="J30" s="19">
        <f t="shared" si="5"/>
        <v>1276</v>
      </c>
      <c r="K30" s="1"/>
      <c r="L30" s="1" t="s">
        <v>171</v>
      </c>
      <c r="N30" s="12" t="s">
        <v>182</v>
      </c>
    </row>
    <row r="31" spans="1:14" ht="22" customHeight="1">
      <c r="A31" s="1"/>
      <c r="B31" s="1" t="s">
        <v>183</v>
      </c>
      <c r="C31" s="1" t="s">
        <v>184</v>
      </c>
      <c r="D31" s="6">
        <v>1</v>
      </c>
      <c r="E31" s="6">
        <v>3</v>
      </c>
      <c r="F31" s="8">
        <v>275</v>
      </c>
      <c r="G31" s="16">
        <f t="shared" si="3"/>
        <v>825</v>
      </c>
      <c r="H31" s="24">
        <f>Planning!D11</f>
        <v>0.16</v>
      </c>
      <c r="I31" s="16">
        <f t="shared" si="4"/>
        <v>132</v>
      </c>
      <c r="J31" s="16">
        <f t="shared" si="5"/>
        <v>957</v>
      </c>
      <c r="K31" s="1"/>
      <c r="L31" s="1" t="s">
        <v>171</v>
      </c>
      <c r="N31" s="12" t="s">
        <v>185</v>
      </c>
    </row>
    <row r="32" spans="1:14" ht="22" customHeight="1">
      <c r="A32" s="1"/>
      <c r="B32" s="18" t="s">
        <v>186</v>
      </c>
      <c r="C32" s="18" t="s">
        <v>187</v>
      </c>
      <c r="D32" s="14">
        <v>1</v>
      </c>
      <c r="E32" s="14">
        <v>2</v>
      </c>
      <c r="F32" s="15">
        <v>275</v>
      </c>
      <c r="G32" s="19">
        <f t="shared" si="3"/>
        <v>550</v>
      </c>
      <c r="H32" s="25">
        <f>Planning!D11</f>
        <v>0.16</v>
      </c>
      <c r="I32" s="19">
        <f t="shared" si="4"/>
        <v>88</v>
      </c>
      <c r="J32" s="19">
        <f t="shared" si="5"/>
        <v>638</v>
      </c>
      <c r="K32" s="1"/>
      <c r="L32" s="1" t="s">
        <v>171</v>
      </c>
      <c r="N32" s="12" t="s">
        <v>188</v>
      </c>
    </row>
    <row r="33" spans="1:14" ht="22" customHeight="1">
      <c r="A33" s="1"/>
      <c r="B33" s="1" t="s">
        <v>189</v>
      </c>
      <c r="C33" s="1" t="s">
        <v>190</v>
      </c>
      <c r="D33" s="6">
        <v>1</v>
      </c>
      <c r="E33" s="6">
        <v>3</v>
      </c>
      <c r="F33" s="8">
        <v>275</v>
      </c>
      <c r="G33" s="16">
        <f t="shared" si="3"/>
        <v>825</v>
      </c>
      <c r="H33" s="24">
        <f>Planning!D11</f>
        <v>0.16</v>
      </c>
      <c r="I33" s="16">
        <f t="shared" si="4"/>
        <v>132</v>
      </c>
      <c r="J33" s="16">
        <f t="shared" si="5"/>
        <v>957</v>
      </c>
      <c r="K33" s="1"/>
      <c r="L33" s="1" t="s">
        <v>171</v>
      </c>
      <c r="N33" s="12" t="s">
        <v>191</v>
      </c>
    </row>
    <row r="34" spans="1:14" ht="22" customHeight="1">
      <c r="A34" s="1"/>
      <c r="B34" s="18" t="s">
        <v>192</v>
      </c>
      <c r="C34" s="18" t="s">
        <v>193</v>
      </c>
      <c r="D34" s="14">
        <v>17</v>
      </c>
      <c r="E34" s="14">
        <v>1</v>
      </c>
      <c r="F34" s="15">
        <v>225</v>
      </c>
      <c r="G34" s="19">
        <f t="shared" si="3"/>
        <v>3825</v>
      </c>
      <c r="H34" s="25">
        <f>Planning!D11</f>
        <v>0.16</v>
      </c>
      <c r="I34" s="19">
        <f t="shared" si="4"/>
        <v>612</v>
      </c>
      <c r="J34" s="19">
        <f t="shared" si="5"/>
        <v>4437</v>
      </c>
      <c r="K34" s="1"/>
      <c r="L34" s="1" t="s">
        <v>171</v>
      </c>
      <c r="N34" s="12" t="s">
        <v>194</v>
      </c>
    </row>
    <row r="35" spans="1:14" ht="22" customHeight="1">
      <c r="A35" s="1"/>
      <c r="B35" s="1" t="s">
        <v>195</v>
      </c>
      <c r="C35" s="1" t="s">
        <v>196</v>
      </c>
      <c r="D35" s="6">
        <v>1</v>
      </c>
      <c r="E35" s="6">
        <v>2</v>
      </c>
      <c r="F35" s="8">
        <v>275</v>
      </c>
      <c r="G35" s="16">
        <f t="shared" si="3"/>
        <v>550</v>
      </c>
      <c r="H35" s="24">
        <f>Planning!D11</f>
        <v>0.16</v>
      </c>
      <c r="I35" s="16">
        <f t="shared" si="4"/>
        <v>88</v>
      </c>
      <c r="J35" s="16">
        <f t="shared" si="5"/>
        <v>638</v>
      </c>
      <c r="K35" s="1"/>
      <c r="L35" s="1" t="s">
        <v>171</v>
      </c>
      <c r="N35" s="12" t="s">
        <v>197</v>
      </c>
    </row>
    <row r="36" spans="1:14" ht="22" customHeight="1">
      <c r="A36" s="1"/>
      <c r="B36" s="18" t="s">
        <v>198</v>
      </c>
      <c r="C36" s="18" t="s">
        <v>199</v>
      </c>
      <c r="D36" s="14">
        <v>1</v>
      </c>
      <c r="E36" s="14">
        <v>2</v>
      </c>
      <c r="F36" s="15">
        <v>225</v>
      </c>
      <c r="G36" s="19">
        <f t="shared" si="3"/>
        <v>450</v>
      </c>
      <c r="H36" s="25">
        <f>Planning!D11</f>
        <v>0.16</v>
      </c>
      <c r="I36" s="19">
        <f t="shared" si="4"/>
        <v>72</v>
      </c>
      <c r="J36" s="19">
        <f t="shared" si="5"/>
        <v>522</v>
      </c>
      <c r="K36" s="1"/>
      <c r="L36" s="1" t="s">
        <v>171</v>
      </c>
      <c r="N36" s="12" t="s">
        <v>200</v>
      </c>
    </row>
    <row r="37" spans="1:14" ht="22" customHeight="1">
      <c r="A37" s="1"/>
      <c r="B37" s="1" t="s">
        <v>201</v>
      </c>
      <c r="C37" s="1" t="s">
        <v>202</v>
      </c>
      <c r="D37" s="6">
        <v>24</v>
      </c>
      <c r="E37" s="6">
        <v>1</v>
      </c>
      <c r="F37" s="8">
        <v>100</v>
      </c>
      <c r="G37" s="16">
        <f t="shared" si="3"/>
        <v>2400</v>
      </c>
      <c r="H37" s="24">
        <f>Planning!D12</f>
        <v>0.16</v>
      </c>
      <c r="I37" s="16">
        <f t="shared" si="4"/>
        <v>384</v>
      </c>
      <c r="J37" s="16">
        <f t="shared" si="5"/>
        <v>2784</v>
      </c>
      <c r="K37" s="1"/>
      <c r="L37" s="1" t="s">
        <v>203</v>
      </c>
      <c r="N37" s="12" t="s">
        <v>204</v>
      </c>
    </row>
    <row r="38" spans="1:14" ht="22" customHeight="1">
      <c r="A38" s="1"/>
      <c r="B38" s="18" t="s">
        <v>205</v>
      </c>
      <c r="C38" s="18" t="s">
        <v>206</v>
      </c>
      <c r="D38" s="14">
        <v>1</v>
      </c>
      <c r="E38" s="14">
        <v>1</v>
      </c>
      <c r="F38" s="15">
        <v>750</v>
      </c>
      <c r="G38" s="19">
        <f t="shared" si="3"/>
        <v>750</v>
      </c>
      <c r="H38" s="25">
        <f>Planning!D11</f>
        <v>0.16</v>
      </c>
      <c r="I38" s="19">
        <f t="shared" si="4"/>
        <v>120</v>
      </c>
      <c r="J38" s="19">
        <f t="shared" si="5"/>
        <v>870</v>
      </c>
      <c r="K38" s="1"/>
      <c r="L38" s="1" t="s">
        <v>207</v>
      </c>
      <c r="N38" s="12" t="s">
        <v>208</v>
      </c>
    </row>
    <row r="39" spans="1:14" ht="22" customHeight="1">
      <c r="A39" s="1"/>
      <c r="B39" s="1" t="s">
        <v>209</v>
      </c>
      <c r="C39" s="1" t="s">
        <v>210</v>
      </c>
      <c r="D39" s="6">
        <v>1</v>
      </c>
      <c r="E39" s="6">
        <v>1</v>
      </c>
      <c r="F39" s="8">
        <v>400</v>
      </c>
      <c r="G39" s="16">
        <f t="shared" si="3"/>
        <v>400</v>
      </c>
      <c r="H39" s="24">
        <f>Planning!D11</f>
        <v>0.16</v>
      </c>
      <c r="I39" s="16">
        <f t="shared" si="4"/>
        <v>64</v>
      </c>
      <c r="J39" s="16">
        <f t="shared" si="5"/>
        <v>464</v>
      </c>
      <c r="K39" s="1"/>
      <c r="L39" s="1" t="s">
        <v>171</v>
      </c>
      <c r="N39" s="12" t="s">
        <v>211</v>
      </c>
    </row>
    <row r="40" spans="1:14" ht="22" customHeight="1">
      <c r="A40" s="1"/>
      <c r="B40" s="18" t="s">
        <v>212</v>
      </c>
      <c r="C40" s="18" t="s">
        <v>213</v>
      </c>
      <c r="D40" s="14">
        <v>1</v>
      </c>
      <c r="E40" s="14">
        <v>1</v>
      </c>
      <c r="F40" s="15">
        <v>0</v>
      </c>
      <c r="G40" s="19">
        <f t="shared" si="3"/>
        <v>0</v>
      </c>
      <c r="H40" s="25">
        <f>Planning!D11</f>
        <v>0.16</v>
      </c>
      <c r="I40" s="19">
        <f t="shared" si="4"/>
        <v>0</v>
      </c>
      <c r="J40" s="19">
        <f t="shared" si="5"/>
        <v>0</v>
      </c>
      <c r="K40" s="1"/>
      <c r="L40" s="1" t="s">
        <v>207</v>
      </c>
      <c r="N40" s="12" t="s">
        <v>214</v>
      </c>
    </row>
    <row r="41" spans="1:14" ht="22" customHeight="1">
      <c r="A41" s="1"/>
      <c r="B41" s="22"/>
      <c r="C41" s="22" t="s">
        <v>215</v>
      </c>
      <c r="D41" s="22"/>
      <c r="E41" s="22"/>
      <c r="F41" s="22"/>
      <c r="G41" s="23">
        <f>SUM(G26:G40)</f>
        <v>21575</v>
      </c>
      <c r="H41" s="23"/>
      <c r="I41" s="23">
        <f>SUM(I26:I40)</f>
        <v>3452</v>
      </c>
      <c r="J41" s="23">
        <f>SUM(J26:J40)</f>
        <v>25027</v>
      </c>
      <c r="K41" s="1"/>
      <c r="L41" s="1"/>
      <c r="N41" s="12"/>
    </row>
    <row r="42" spans="1:14" ht="22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N42" s="12"/>
    </row>
    <row r="43" spans="1:14" ht="25" customHeight="1">
      <c r="A43" s="1"/>
      <c r="B43" s="4" t="s">
        <v>15</v>
      </c>
      <c r="C43" s="4"/>
      <c r="D43" s="4"/>
      <c r="E43" s="4"/>
      <c r="F43" s="4"/>
      <c r="G43" s="4"/>
      <c r="H43" s="4"/>
      <c r="I43" s="4"/>
      <c r="J43" s="4"/>
      <c r="K43" s="1"/>
      <c r="L43" s="1"/>
      <c r="N43" s="12"/>
    </row>
    <row r="44" spans="1:14" ht="22" customHeight="1">
      <c r="A44" s="1"/>
      <c r="B44" s="18" t="s">
        <v>216</v>
      </c>
      <c r="C44" s="18" t="s">
        <v>217</v>
      </c>
      <c r="D44" s="14">
        <v>1</v>
      </c>
      <c r="E44" s="26">
        <f>Planning!D7+2</f>
        <v>16</v>
      </c>
      <c r="F44" s="15">
        <v>300</v>
      </c>
      <c r="G44" s="19">
        <f t="shared" ref="G44:G64" si="6">ROUND(D44*E44*F44,0)</f>
        <v>4800</v>
      </c>
      <c r="H44" s="25">
        <f>Planning!D13</f>
        <v>0.18</v>
      </c>
      <c r="I44" s="19">
        <f t="shared" ref="I44:I64" si="7">ROUND(G44*H44,0)</f>
        <v>864</v>
      </c>
      <c r="J44" s="19">
        <f t="shared" ref="J44:J64" si="8">SUM(G44,I44)</f>
        <v>5664</v>
      </c>
      <c r="K44" s="1"/>
      <c r="L44" s="1" t="s">
        <v>171</v>
      </c>
      <c r="N44" s="12" t="s">
        <v>218</v>
      </c>
    </row>
    <row r="45" spans="1:14" ht="22" customHeight="1">
      <c r="A45" s="1"/>
      <c r="B45" s="1" t="s">
        <v>219</v>
      </c>
      <c r="C45" s="1" t="s">
        <v>220</v>
      </c>
      <c r="D45" s="6">
        <v>0</v>
      </c>
      <c r="E45" s="21">
        <f>Planning!D7</f>
        <v>14</v>
      </c>
      <c r="F45" s="8">
        <v>0</v>
      </c>
      <c r="G45" s="16">
        <f t="shared" si="6"/>
        <v>0</v>
      </c>
      <c r="H45" s="24">
        <f>Planning!D13</f>
        <v>0.18</v>
      </c>
      <c r="I45" s="16">
        <f t="shared" si="7"/>
        <v>0</v>
      </c>
      <c r="J45" s="16">
        <f t="shared" si="8"/>
        <v>0</v>
      </c>
      <c r="K45" s="1"/>
      <c r="L45" s="1" t="s">
        <v>171</v>
      </c>
      <c r="N45" s="12" t="s">
        <v>221</v>
      </c>
    </row>
    <row r="46" spans="1:14" ht="22" customHeight="1">
      <c r="A46" s="1"/>
      <c r="B46" s="18" t="s">
        <v>222</v>
      </c>
      <c r="C46" s="18" t="s">
        <v>223</v>
      </c>
      <c r="D46" s="14">
        <v>1</v>
      </c>
      <c r="E46" s="26">
        <f>Planning!D7+1</f>
        <v>15</v>
      </c>
      <c r="F46" s="15">
        <v>225</v>
      </c>
      <c r="G46" s="19">
        <f t="shared" si="6"/>
        <v>3375</v>
      </c>
      <c r="H46" s="25">
        <f>Planning!D13</f>
        <v>0.18</v>
      </c>
      <c r="I46" s="19">
        <f t="shared" si="7"/>
        <v>608</v>
      </c>
      <c r="J46" s="19">
        <f t="shared" si="8"/>
        <v>3983</v>
      </c>
      <c r="K46" s="1"/>
      <c r="L46" s="1" t="s">
        <v>171</v>
      </c>
      <c r="N46" s="12" t="s">
        <v>224</v>
      </c>
    </row>
    <row r="47" spans="1:14" ht="22" customHeight="1">
      <c r="A47" s="1"/>
      <c r="B47" s="1" t="s">
        <v>225</v>
      </c>
      <c r="C47" s="1" t="s">
        <v>226</v>
      </c>
      <c r="D47" s="6">
        <v>0</v>
      </c>
      <c r="E47" s="21">
        <f>Planning!D7</f>
        <v>14</v>
      </c>
      <c r="F47" s="8">
        <v>0</v>
      </c>
      <c r="G47" s="16">
        <f t="shared" si="6"/>
        <v>0</v>
      </c>
      <c r="H47" s="24">
        <f>Planning!D13</f>
        <v>0.18</v>
      </c>
      <c r="I47" s="16">
        <f t="shared" si="7"/>
        <v>0</v>
      </c>
      <c r="J47" s="16">
        <f t="shared" si="8"/>
        <v>0</v>
      </c>
      <c r="K47" s="1"/>
      <c r="L47" s="1" t="s">
        <v>171</v>
      </c>
      <c r="N47" s="12" t="s">
        <v>227</v>
      </c>
    </row>
    <row r="48" spans="1:14" ht="22" customHeight="1">
      <c r="A48" s="1"/>
      <c r="B48" s="18" t="s">
        <v>228</v>
      </c>
      <c r="C48" s="18" t="s">
        <v>229</v>
      </c>
      <c r="D48" s="14">
        <v>0</v>
      </c>
      <c r="E48" s="26">
        <f>Planning!D7+1</f>
        <v>15</v>
      </c>
      <c r="F48" s="15">
        <v>0</v>
      </c>
      <c r="G48" s="19">
        <f t="shared" si="6"/>
        <v>0</v>
      </c>
      <c r="H48" s="25">
        <f>Planning!D13</f>
        <v>0.18</v>
      </c>
      <c r="I48" s="19">
        <f t="shared" si="7"/>
        <v>0</v>
      </c>
      <c r="J48" s="19">
        <f t="shared" si="8"/>
        <v>0</v>
      </c>
      <c r="K48" s="1"/>
      <c r="L48" s="1" t="s">
        <v>171</v>
      </c>
      <c r="N48" s="12" t="s">
        <v>230</v>
      </c>
    </row>
    <row r="49" spans="1:14" ht="22" customHeight="1">
      <c r="A49" s="1"/>
      <c r="B49" s="1" t="s">
        <v>231</v>
      </c>
      <c r="C49" s="1" t="s">
        <v>232</v>
      </c>
      <c r="D49" s="6">
        <v>1</v>
      </c>
      <c r="E49" s="21">
        <f>Planning!D7+2</f>
        <v>16</v>
      </c>
      <c r="F49" s="8">
        <v>225</v>
      </c>
      <c r="G49" s="16">
        <f t="shared" si="6"/>
        <v>3600</v>
      </c>
      <c r="H49" s="24">
        <f>Planning!D13</f>
        <v>0.18</v>
      </c>
      <c r="I49" s="16">
        <f t="shared" si="7"/>
        <v>648</v>
      </c>
      <c r="J49" s="16">
        <f t="shared" si="8"/>
        <v>4248</v>
      </c>
      <c r="K49" s="1"/>
      <c r="L49" s="1" t="s">
        <v>171</v>
      </c>
      <c r="N49" s="12" t="s">
        <v>233</v>
      </c>
    </row>
    <row r="50" spans="1:14" ht="22" customHeight="1">
      <c r="A50" s="1"/>
      <c r="B50" s="18" t="s">
        <v>234</v>
      </c>
      <c r="C50" s="18" t="s">
        <v>235</v>
      </c>
      <c r="D50" s="14">
        <v>0</v>
      </c>
      <c r="E50" s="26">
        <f>Planning!D7</f>
        <v>14</v>
      </c>
      <c r="F50" s="15">
        <v>0</v>
      </c>
      <c r="G50" s="19">
        <f t="shared" si="6"/>
        <v>0</v>
      </c>
      <c r="H50" s="25">
        <f>Planning!D13</f>
        <v>0.18</v>
      </c>
      <c r="I50" s="19">
        <f t="shared" si="7"/>
        <v>0</v>
      </c>
      <c r="J50" s="19">
        <f t="shared" si="8"/>
        <v>0</v>
      </c>
      <c r="K50" s="1"/>
      <c r="L50" s="1" t="s">
        <v>171</v>
      </c>
      <c r="N50" s="12" t="s">
        <v>236</v>
      </c>
    </row>
    <row r="51" spans="1:14" ht="22" customHeight="1">
      <c r="A51" s="1"/>
      <c r="B51" s="1" t="s">
        <v>237</v>
      </c>
      <c r="C51" s="1" t="s">
        <v>238</v>
      </c>
      <c r="D51" s="6">
        <v>0</v>
      </c>
      <c r="E51" s="21">
        <f>Planning!D7</f>
        <v>14</v>
      </c>
      <c r="F51" s="8">
        <v>0</v>
      </c>
      <c r="G51" s="16">
        <f t="shared" si="6"/>
        <v>0</v>
      </c>
      <c r="H51" s="24">
        <f>Planning!D13</f>
        <v>0.18</v>
      </c>
      <c r="I51" s="16">
        <f t="shared" si="7"/>
        <v>0</v>
      </c>
      <c r="J51" s="16">
        <f t="shared" si="8"/>
        <v>0</v>
      </c>
      <c r="K51" s="1"/>
      <c r="L51" s="1" t="s">
        <v>171</v>
      </c>
      <c r="N51" s="12" t="s">
        <v>239</v>
      </c>
    </row>
    <row r="52" spans="1:14" ht="22" customHeight="1">
      <c r="A52" s="1"/>
      <c r="B52" s="18" t="s">
        <v>240</v>
      </c>
      <c r="C52" s="18" t="s">
        <v>241</v>
      </c>
      <c r="D52" s="14">
        <v>1</v>
      </c>
      <c r="E52" s="26">
        <f>Planning!D7+1</f>
        <v>15</v>
      </c>
      <c r="F52" s="15">
        <v>250</v>
      </c>
      <c r="G52" s="19">
        <f t="shared" si="6"/>
        <v>3750</v>
      </c>
      <c r="H52" s="25">
        <f>Planning!D13</f>
        <v>0.18</v>
      </c>
      <c r="I52" s="19">
        <f t="shared" si="7"/>
        <v>675</v>
      </c>
      <c r="J52" s="19">
        <f t="shared" si="8"/>
        <v>4425</v>
      </c>
      <c r="K52" s="1"/>
      <c r="L52" s="1" t="s">
        <v>171</v>
      </c>
      <c r="N52" s="12" t="s">
        <v>242</v>
      </c>
    </row>
    <row r="53" spans="1:14" ht="22" customHeight="1">
      <c r="A53" s="1"/>
      <c r="B53" s="1" t="s">
        <v>243</v>
      </c>
      <c r="C53" s="1" t="s">
        <v>244</v>
      </c>
      <c r="D53" s="6">
        <v>0</v>
      </c>
      <c r="E53" s="21">
        <f>Planning!D7</f>
        <v>14</v>
      </c>
      <c r="F53" s="8">
        <v>0</v>
      </c>
      <c r="G53" s="16">
        <f t="shared" si="6"/>
        <v>0</v>
      </c>
      <c r="H53" s="24">
        <f>Planning!D13</f>
        <v>0.18</v>
      </c>
      <c r="I53" s="16">
        <f t="shared" si="7"/>
        <v>0</v>
      </c>
      <c r="J53" s="16">
        <f t="shared" si="8"/>
        <v>0</v>
      </c>
      <c r="K53" s="1"/>
      <c r="L53" s="1" t="s">
        <v>171</v>
      </c>
      <c r="N53" s="12" t="s">
        <v>245</v>
      </c>
    </row>
    <row r="54" spans="1:14" ht="22" customHeight="1">
      <c r="A54" s="1"/>
      <c r="B54" s="18" t="s">
        <v>246</v>
      </c>
      <c r="C54" s="18" t="s">
        <v>247</v>
      </c>
      <c r="D54" s="14">
        <v>1</v>
      </c>
      <c r="E54" s="26">
        <f>Planning!D7+2</f>
        <v>16</v>
      </c>
      <c r="F54" s="15">
        <v>225</v>
      </c>
      <c r="G54" s="19">
        <f t="shared" si="6"/>
        <v>3600</v>
      </c>
      <c r="H54" s="25">
        <f>Planning!D13</f>
        <v>0.18</v>
      </c>
      <c r="I54" s="19">
        <f t="shared" si="7"/>
        <v>648</v>
      </c>
      <c r="J54" s="19">
        <f t="shared" si="8"/>
        <v>4248</v>
      </c>
      <c r="K54" s="1"/>
      <c r="L54" s="1" t="s">
        <v>171</v>
      </c>
      <c r="N54" s="12" t="s">
        <v>248</v>
      </c>
    </row>
    <row r="55" spans="1:14" ht="22" customHeight="1">
      <c r="A55" s="1"/>
      <c r="B55" s="1" t="s">
        <v>249</v>
      </c>
      <c r="C55" s="1" t="s">
        <v>250</v>
      </c>
      <c r="D55" s="6">
        <v>0</v>
      </c>
      <c r="E55" s="21">
        <f>Planning!D7</f>
        <v>14</v>
      </c>
      <c r="F55" s="8">
        <v>0</v>
      </c>
      <c r="G55" s="16">
        <f t="shared" si="6"/>
        <v>0</v>
      </c>
      <c r="H55" s="24">
        <f>Planning!D13</f>
        <v>0.18</v>
      </c>
      <c r="I55" s="16">
        <f t="shared" si="7"/>
        <v>0</v>
      </c>
      <c r="J55" s="16">
        <f t="shared" si="8"/>
        <v>0</v>
      </c>
      <c r="K55" s="1"/>
      <c r="L55" s="1" t="s">
        <v>171</v>
      </c>
      <c r="N55" s="12" t="s">
        <v>251</v>
      </c>
    </row>
    <row r="56" spans="1:14" ht="22" customHeight="1">
      <c r="A56" s="1"/>
      <c r="B56" s="18" t="s">
        <v>252</v>
      </c>
      <c r="C56" s="18" t="s">
        <v>253</v>
      </c>
      <c r="D56" s="14">
        <v>1</v>
      </c>
      <c r="E56" s="26">
        <f>Planning!D7+5</f>
        <v>19</v>
      </c>
      <c r="F56" s="15">
        <v>225</v>
      </c>
      <c r="G56" s="19">
        <f t="shared" si="6"/>
        <v>4275</v>
      </c>
      <c r="H56" s="25">
        <f>Planning!D13</f>
        <v>0.18</v>
      </c>
      <c r="I56" s="19">
        <f t="shared" si="7"/>
        <v>770</v>
      </c>
      <c r="J56" s="19">
        <f t="shared" si="8"/>
        <v>5045</v>
      </c>
      <c r="K56" s="1"/>
      <c r="L56" s="1" t="s">
        <v>171</v>
      </c>
      <c r="N56" s="12" t="s">
        <v>254</v>
      </c>
    </row>
    <row r="57" spans="1:14" ht="22" customHeight="1">
      <c r="A57" s="1"/>
      <c r="B57" s="1" t="s">
        <v>255</v>
      </c>
      <c r="C57" s="1" t="s">
        <v>256</v>
      </c>
      <c r="D57" s="6">
        <v>0</v>
      </c>
      <c r="E57" s="21">
        <f>Planning!D7+3</f>
        <v>17</v>
      </c>
      <c r="F57" s="8">
        <v>0</v>
      </c>
      <c r="G57" s="16">
        <f t="shared" si="6"/>
        <v>0</v>
      </c>
      <c r="H57" s="24">
        <f>Planning!D13</f>
        <v>0.18</v>
      </c>
      <c r="I57" s="16">
        <f t="shared" si="7"/>
        <v>0</v>
      </c>
      <c r="J57" s="16">
        <f t="shared" si="8"/>
        <v>0</v>
      </c>
      <c r="K57" s="1"/>
      <c r="L57" s="1" t="s">
        <v>171</v>
      </c>
      <c r="N57" s="12" t="s">
        <v>257</v>
      </c>
    </row>
    <row r="58" spans="1:14" ht="22" customHeight="1">
      <c r="A58" s="1"/>
      <c r="B58" s="18" t="s">
        <v>258</v>
      </c>
      <c r="C58" s="18" t="s">
        <v>259</v>
      </c>
      <c r="D58" s="14">
        <v>0</v>
      </c>
      <c r="E58" s="26">
        <f>Planning!D7+3</f>
        <v>17</v>
      </c>
      <c r="F58" s="15">
        <v>0</v>
      </c>
      <c r="G58" s="19">
        <f t="shared" si="6"/>
        <v>0</v>
      </c>
      <c r="H58" s="25">
        <f>Planning!D13</f>
        <v>0.18</v>
      </c>
      <c r="I58" s="19">
        <f t="shared" si="7"/>
        <v>0</v>
      </c>
      <c r="J58" s="19">
        <f t="shared" si="8"/>
        <v>0</v>
      </c>
      <c r="K58" s="1"/>
      <c r="L58" s="1" t="s">
        <v>171</v>
      </c>
      <c r="N58" s="12" t="s">
        <v>260</v>
      </c>
    </row>
    <row r="59" spans="1:14" ht="22" customHeight="1">
      <c r="A59" s="1"/>
      <c r="B59" s="1" t="s">
        <v>261</v>
      </c>
      <c r="C59" s="1" t="s">
        <v>262</v>
      </c>
      <c r="D59" s="6">
        <v>1</v>
      </c>
      <c r="E59" s="21">
        <f>Planning!D7+2</f>
        <v>16</v>
      </c>
      <c r="F59" s="8">
        <v>225</v>
      </c>
      <c r="G59" s="16">
        <f t="shared" si="6"/>
        <v>3600</v>
      </c>
      <c r="H59" s="24">
        <f>Planning!D13</f>
        <v>0.18</v>
      </c>
      <c r="I59" s="16">
        <f t="shared" si="7"/>
        <v>648</v>
      </c>
      <c r="J59" s="16">
        <f t="shared" si="8"/>
        <v>4248</v>
      </c>
      <c r="K59" s="1"/>
      <c r="L59" s="1" t="s">
        <v>171</v>
      </c>
      <c r="N59" s="12" t="s">
        <v>263</v>
      </c>
    </row>
    <row r="60" spans="1:14" ht="22" customHeight="1">
      <c r="A60" s="1"/>
      <c r="B60" s="18" t="s">
        <v>264</v>
      </c>
      <c r="C60" s="18" t="s">
        <v>265</v>
      </c>
      <c r="D60" s="14">
        <v>0</v>
      </c>
      <c r="E60" s="26">
        <f>Planning!D7</f>
        <v>14</v>
      </c>
      <c r="F60" s="15">
        <v>0</v>
      </c>
      <c r="G60" s="19">
        <f t="shared" si="6"/>
        <v>0</v>
      </c>
      <c r="H60" s="25">
        <f>Planning!D13</f>
        <v>0.18</v>
      </c>
      <c r="I60" s="19">
        <f t="shared" si="7"/>
        <v>0</v>
      </c>
      <c r="J60" s="19">
        <f t="shared" si="8"/>
        <v>0</v>
      </c>
      <c r="K60" s="1"/>
      <c r="L60" s="1" t="s">
        <v>171</v>
      </c>
      <c r="N60" s="12" t="s">
        <v>266</v>
      </c>
    </row>
    <row r="61" spans="1:14" ht="22" customHeight="1">
      <c r="A61" s="1"/>
      <c r="B61" s="1" t="s">
        <v>267</v>
      </c>
      <c r="C61" s="1" t="s">
        <v>268</v>
      </c>
      <c r="D61" s="6">
        <v>1</v>
      </c>
      <c r="E61" s="21">
        <f>Planning!D7+5</f>
        <v>19</v>
      </c>
      <c r="F61" s="8">
        <v>200</v>
      </c>
      <c r="G61" s="16">
        <f t="shared" si="6"/>
        <v>3800</v>
      </c>
      <c r="H61" s="24">
        <f>Planning!D13</f>
        <v>0.18</v>
      </c>
      <c r="I61" s="16">
        <f t="shared" si="7"/>
        <v>684</v>
      </c>
      <c r="J61" s="16">
        <f t="shared" si="8"/>
        <v>4484</v>
      </c>
      <c r="K61" s="1"/>
      <c r="L61" s="1" t="s">
        <v>171</v>
      </c>
      <c r="N61" s="12" t="s">
        <v>269</v>
      </c>
    </row>
    <row r="62" spans="1:14" ht="22" customHeight="1">
      <c r="A62" s="1"/>
      <c r="B62" s="18" t="s">
        <v>270</v>
      </c>
      <c r="C62" s="18" t="s">
        <v>271</v>
      </c>
      <c r="D62" s="14">
        <v>1</v>
      </c>
      <c r="E62" s="26">
        <f>Planning!D7</f>
        <v>14</v>
      </c>
      <c r="F62" s="15">
        <v>180</v>
      </c>
      <c r="G62" s="19">
        <f t="shared" si="6"/>
        <v>2520</v>
      </c>
      <c r="H62" s="25">
        <f>Planning!D13</f>
        <v>0.18</v>
      </c>
      <c r="I62" s="19">
        <f t="shared" si="7"/>
        <v>454</v>
      </c>
      <c r="J62" s="19">
        <f t="shared" si="8"/>
        <v>2974</v>
      </c>
      <c r="K62" s="1"/>
      <c r="L62" s="1" t="s">
        <v>171</v>
      </c>
      <c r="N62" s="12" t="s">
        <v>272</v>
      </c>
    </row>
    <row r="63" spans="1:14" ht="22" customHeight="1">
      <c r="A63" s="1"/>
      <c r="B63" s="1" t="s">
        <v>273</v>
      </c>
      <c r="C63" s="1" t="s">
        <v>274</v>
      </c>
      <c r="D63" s="6">
        <v>0</v>
      </c>
      <c r="E63" s="6">
        <v>2</v>
      </c>
      <c r="F63" s="8">
        <v>0</v>
      </c>
      <c r="G63" s="16">
        <f t="shared" si="6"/>
        <v>0</v>
      </c>
      <c r="H63" s="24">
        <f>Planning!D13</f>
        <v>0.18</v>
      </c>
      <c r="I63" s="16">
        <f t="shared" si="7"/>
        <v>0</v>
      </c>
      <c r="J63" s="16">
        <f t="shared" si="8"/>
        <v>0</v>
      </c>
      <c r="K63" s="1"/>
      <c r="L63" s="1" t="s">
        <v>171</v>
      </c>
      <c r="N63" s="12" t="s">
        <v>275</v>
      </c>
    </row>
    <row r="64" spans="1:14" ht="22" customHeight="1">
      <c r="A64" s="1"/>
      <c r="B64" s="18" t="s">
        <v>276</v>
      </c>
      <c r="C64" s="18" t="s">
        <v>277</v>
      </c>
      <c r="D64" s="14">
        <v>0</v>
      </c>
      <c r="E64" s="26">
        <f>Planning!D7</f>
        <v>14</v>
      </c>
      <c r="F64" s="15">
        <v>0</v>
      </c>
      <c r="G64" s="19">
        <f t="shared" si="6"/>
        <v>0</v>
      </c>
      <c r="H64" s="25">
        <f>Planning!D13</f>
        <v>0.18</v>
      </c>
      <c r="I64" s="19">
        <f t="shared" si="7"/>
        <v>0</v>
      </c>
      <c r="J64" s="19">
        <f t="shared" si="8"/>
        <v>0</v>
      </c>
      <c r="K64" s="1"/>
      <c r="L64" s="1" t="s">
        <v>171</v>
      </c>
      <c r="N64" s="12" t="s">
        <v>278</v>
      </c>
    </row>
    <row r="65" spans="1:14" ht="22" customHeight="1">
      <c r="A65" s="1"/>
      <c r="B65" s="22"/>
      <c r="C65" s="22" t="s">
        <v>279</v>
      </c>
      <c r="D65" s="22"/>
      <c r="E65" s="22"/>
      <c r="F65" s="22"/>
      <c r="G65" s="23">
        <f>SUM(G44:G64)</f>
        <v>33320</v>
      </c>
      <c r="H65" s="23"/>
      <c r="I65" s="23">
        <f>SUM(I44:I64)</f>
        <v>5999</v>
      </c>
      <c r="J65" s="23">
        <f>SUM(J44:J64)</f>
        <v>39319</v>
      </c>
      <c r="K65" s="1"/>
      <c r="L65" s="1"/>
      <c r="N65" s="12"/>
    </row>
    <row r="66" spans="1:14" ht="2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N66" s="12"/>
    </row>
    <row r="67" spans="1:14" ht="25" customHeight="1">
      <c r="A67" s="1"/>
      <c r="B67" s="4" t="s">
        <v>16</v>
      </c>
      <c r="C67" s="4"/>
      <c r="D67" s="4"/>
      <c r="E67" s="4"/>
      <c r="F67" s="4"/>
      <c r="G67" s="4"/>
      <c r="H67" s="4"/>
      <c r="I67" s="4"/>
      <c r="J67" s="4"/>
      <c r="K67" s="1"/>
      <c r="L67" s="1"/>
      <c r="N67" s="12"/>
    </row>
    <row r="68" spans="1:14" ht="22" customHeight="1">
      <c r="A68" s="1"/>
      <c r="B68" s="18" t="s">
        <v>280</v>
      </c>
      <c r="C68" s="18" t="s">
        <v>281</v>
      </c>
      <c r="D68" s="14">
        <v>1</v>
      </c>
      <c r="E68" s="14">
        <v>1</v>
      </c>
      <c r="F68" s="15">
        <v>1800</v>
      </c>
      <c r="G68" s="19">
        <f t="shared" ref="G68:G76" si="9">ROUND(D68*E68*F68,0)</f>
        <v>1800</v>
      </c>
      <c r="H68" s="20">
        <v>0</v>
      </c>
      <c r="I68" s="19">
        <f t="shared" ref="I68:I76" si="10">ROUND(G68*H68,0)</f>
        <v>0</v>
      </c>
      <c r="J68" s="19">
        <f t="shared" ref="J68:J76" si="11">SUM(G68,I68)</f>
        <v>1800</v>
      </c>
      <c r="K68" s="1"/>
      <c r="L68" s="1" t="s">
        <v>282</v>
      </c>
      <c r="N68" s="12" t="s">
        <v>283</v>
      </c>
    </row>
    <row r="69" spans="1:14" ht="22" customHeight="1">
      <c r="A69" s="1"/>
      <c r="B69" s="1" t="s">
        <v>284</v>
      </c>
      <c r="C69" s="1" t="s">
        <v>285</v>
      </c>
      <c r="D69" s="6">
        <v>1</v>
      </c>
      <c r="E69" s="6">
        <v>1</v>
      </c>
      <c r="F69" s="8">
        <v>600</v>
      </c>
      <c r="G69" s="16">
        <f t="shared" si="9"/>
        <v>600</v>
      </c>
      <c r="H69" s="17">
        <v>0</v>
      </c>
      <c r="I69" s="16">
        <f t="shared" si="10"/>
        <v>0</v>
      </c>
      <c r="J69" s="16">
        <f t="shared" si="11"/>
        <v>600</v>
      </c>
      <c r="K69" s="1"/>
      <c r="L69" s="1" t="s">
        <v>282</v>
      </c>
      <c r="N69" s="12" t="s">
        <v>286</v>
      </c>
    </row>
    <row r="70" spans="1:14" ht="22" customHeight="1">
      <c r="A70" s="1"/>
      <c r="B70" s="18" t="s">
        <v>287</v>
      </c>
      <c r="C70" s="18" t="s">
        <v>288</v>
      </c>
      <c r="D70" s="14">
        <v>1</v>
      </c>
      <c r="E70" s="14">
        <v>1</v>
      </c>
      <c r="F70" s="15">
        <v>900</v>
      </c>
      <c r="G70" s="19">
        <f t="shared" si="9"/>
        <v>900</v>
      </c>
      <c r="H70" s="20">
        <v>0</v>
      </c>
      <c r="I70" s="19">
        <f t="shared" si="10"/>
        <v>0</v>
      </c>
      <c r="J70" s="19">
        <f t="shared" si="11"/>
        <v>900</v>
      </c>
      <c r="K70" s="1"/>
      <c r="L70" s="1" t="s">
        <v>282</v>
      </c>
      <c r="N70" s="12" t="s">
        <v>289</v>
      </c>
    </row>
    <row r="71" spans="1:14" ht="22" customHeight="1">
      <c r="A71" s="1"/>
      <c r="B71" s="1" t="s">
        <v>290</v>
      </c>
      <c r="C71" s="1" t="s">
        <v>291</v>
      </c>
      <c r="D71" s="6">
        <v>2</v>
      </c>
      <c r="E71" s="6">
        <v>1</v>
      </c>
      <c r="F71" s="8">
        <v>400</v>
      </c>
      <c r="G71" s="16">
        <f t="shared" si="9"/>
        <v>800</v>
      </c>
      <c r="H71" s="17">
        <v>0</v>
      </c>
      <c r="I71" s="16">
        <f t="shared" si="10"/>
        <v>0</v>
      </c>
      <c r="J71" s="16">
        <f t="shared" si="11"/>
        <v>800</v>
      </c>
      <c r="K71" s="1"/>
      <c r="L71" s="1" t="s">
        <v>282</v>
      </c>
      <c r="N71" s="12" t="s">
        <v>292</v>
      </c>
    </row>
    <row r="72" spans="1:14" ht="22" customHeight="1">
      <c r="A72" s="1"/>
      <c r="B72" s="18" t="s">
        <v>293</v>
      </c>
      <c r="C72" s="18" t="s">
        <v>294</v>
      </c>
      <c r="D72" s="14">
        <v>1</v>
      </c>
      <c r="E72" s="14">
        <v>1</v>
      </c>
      <c r="F72" s="15">
        <v>500</v>
      </c>
      <c r="G72" s="19">
        <f t="shared" si="9"/>
        <v>500</v>
      </c>
      <c r="H72" s="20">
        <v>0</v>
      </c>
      <c r="I72" s="19">
        <f t="shared" si="10"/>
        <v>0</v>
      </c>
      <c r="J72" s="19">
        <f t="shared" si="11"/>
        <v>500</v>
      </c>
      <c r="K72" s="1"/>
      <c r="L72" s="1" t="s">
        <v>282</v>
      </c>
      <c r="N72" s="12" t="s">
        <v>295</v>
      </c>
    </row>
    <row r="73" spans="1:14" ht="22" customHeight="1">
      <c r="A73" s="1"/>
      <c r="B73" s="1" t="s">
        <v>296</v>
      </c>
      <c r="C73" s="1" t="s">
        <v>297</v>
      </c>
      <c r="D73" s="6">
        <v>1</v>
      </c>
      <c r="E73" s="6">
        <v>1</v>
      </c>
      <c r="F73" s="8">
        <v>650</v>
      </c>
      <c r="G73" s="16">
        <f t="shared" si="9"/>
        <v>650</v>
      </c>
      <c r="H73" s="17">
        <v>0</v>
      </c>
      <c r="I73" s="16">
        <f t="shared" si="10"/>
        <v>0</v>
      </c>
      <c r="J73" s="16">
        <f t="shared" si="11"/>
        <v>650</v>
      </c>
      <c r="K73" s="1"/>
      <c r="L73" s="1" t="s">
        <v>282</v>
      </c>
      <c r="N73" s="12" t="s">
        <v>298</v>
      </c>
    </row>
    <row r="74" spans="1:14" ht="22" customHeight="1">
      <c r="A74" s="1"/>
      <c r="B74" s="18" t="s">
        <v>299</v>
      </c>
      <c r="C74" s="18" t="s">
        <v>300</v>
      </c>
      <c r="D74" s="14">
        <v>1</v>
      </c>
      <c r="E74" s="14">
        <v>1</v>
      </c>
      <c r="F74" s="15">
        <v>1000</v>
      </c>
      <c r="G74" s="19">
        <f t="shared" si="9"/>
        <v>1000</v>
      </c>
      <c r="H74" s="20">
        <v>0</v>
      </c>
      <c r="I74" s="19">
        <f t="shared" si="10"/>
        <v>0</v>
      </c>
      <c r="J74" s="19">
        <f t="shared" si="11"/>
        <v>1000</v>
      </c>
      <c r="K74" s="1"/>
      <c r="L74" s="1" t="s">
        <v>282</v>
      </c>
      <c r="N74" s="12" t="s">
        <v>301</v>
      </c>
    </row>
    <row r="75" spans="1:14" ht="22" customHeight="1">
      <c r="A75" s="1"/>
      <c r="B75" s="1" t="s">
        <v>302</v>
      </c>
      <c r="C75" s="1" t="s">
        <v>303</v>
      </c>
      <c r="D75" s="6">
        <v>1</v>
      </c>
      <c r="E75" s="6">
        <v>1</v>
      </c>
      <c r="F75" s="8">
        <v>2000</v>
      </c>
      <c r="G75" s="16">
        <f t="shared" si="9"/>
        <v>2000</v>
      </c>
      <c r="H75" s="17">
        <v>0</v>
      </c>
      <c r="I75" s="16">
        <f t="shared" si="10"/>
        <v>0</v>
      </c>
      <c r="J75" s="16">
        <f t="shared" si="11"/>
        <v>2000</v>
      </c>
      <c r="K75" s="1"/>
      <c r="L75" s="1" t="s">
        <v>282</v>
      </c>
      <c r="N75" s="12" t="s">
        <v>304</v>
      </c>
    </row>
    <row r="76" spans="1:14" ht="22" customHeight="1">
      <c r="A76" s="1"/>
      <c r="B76" s="18" t="s">
        <v>305</v>
      </c>
      <c r="C76" s="18" t="s">
        <v>306</v>
      </c>
      <c r="D76" s="14">
        <v>1</v>
      </c>
      <c r="E76" s="14">
        <v>1</v>
      </c>
      <c r="F76" s="15">
        <v>600</v>
      </c>
      <c r="G76" s="19">
        <f t="shared" si="9"/>
        <v>600</v>
      </c>
      <c r="H76" s="20">
        <v>0</v>
      </c>
      <c r="I76" s="19">
        <f t="shared" si="10"/>
        <v>0</v>
      </c>
      <c r="J76" s="19">
        <f t="shared" si="11"/>
        <v>600</v>
      </c>
      <c r="K76" s="1"/>
      <c r="L76" s="1" t="s">
        <v>282</v>
      </c>
      <c r="N76" s="12" t="s">
        <v>307</v>
      </c>
    </row>
    <row r="77" spans="1:14" ht="22" customHeight="1">
      <c r="A77" s="1"/>
      <c r="B77" s="22"/>
      <c r="C77" s="22" t="s">
        <v>308</v>
      </c>
      <c r="D77" s="22"/>
      <c r="E77" s="22"/>
      <c r="F77" s="22"/>
      <c r="G77" s="23">
        <f>SUM(G68:G76)</f>
        <v>8850</v>
      </c>
      <c r="H77" s="23"/>
      <c r="I77" s="23">
        <f>SUM(I68:I76)</f>
        <v>0</v>
      </c>
      <c r="J77" s="23">
        <f>SUM(J68:J76)</f>
        <v>8850</v>
      </c>
      <c r="K77" s="1"/>
      <c r="L77" s="1"/>
      <c r="N77" s="12"/>
    </row>
    <row r="78" spans="1:14" ht="22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N78" s="12"/>
    </row>
    <row r="79" spans="1:14" ht="25" customHeight="1">
      <c r="A79" s="1"/>
      <c r="B79" s="4" t="s">
        <v>17</v>
      </c>
      <c r="C79" s="4"/>
      <c r="D79" s="4"/>
      <c r="E79" s="4"/>
      <c r="F79" s="4"/>
      <c r="G79" s="4"/>
      <c r="H79" s="4"/>
      <c r="I79" s="4"/>
      <c r="J79" s="4"/>
      <c r="K79" s="1"/>
      <c r="L79" s="1"/>
      <c r="N79" s="12"/>
    </row>
    <row r="80" spans="1:14" ht="22" customHeight="1">
      <c r="A80" s="1"/>
      <c r="B80" s="18" t="s">
        <v>309</v>
      </c>
      <c r="C80" s="18" t="s">
        <v>310</v>
      </c>
      <c r="D80" s="14">
        <v>1</v>
      </c>
      <c r="E80" s="14">
        <v>1</v>
      </c>
      <c r="F80" s="15">
        <v>2500</v>
      </c>
      <c r="G80" s="19">
        <f t="shared" ref="G80:G96" si="12">ROUND(D80*E80*F80,0)</f>
        <v>2500</v>
      </c>
      <c r="H80" s="20">
        <v>0</v>
      </c>
      <c r="I80" s="19">
        <f t="shared" ref="I80:I96" si="13">ROUND(G80*H80,0)</f>
        <v>0</v>
      </c>
      <c r="J80" s="19">
        <f t="shared" ref="J80:J96" si="14">SUM(G80,I80)</f>
        <v>2500</v>
      </c>
      <c r="K80" s="1"/>
      <c r="L80" s="1" t="s">
        <v>311</v>
      </c>
      <c r="N80" s="12" t="s">
        <v>312</v>
      </c>
    </row>
    <row r="81" spans="1:14" ht="22" customHeight="1">
      <c r="A81" s="1"/>
      <c r="B81" s="1" t="s">
        <v>313</v>
      </c>
      <c r="C81" s="1" t="s">
        <v>314</v>
      </c>
      <c r="D81" s="6">
        <v>1</v>
      </c>
      <c r="E81" s="6">
        <v>1</v>
      </c>
      <c r="F81" s="8">
        <v>0</v>
      </c>
      <c r="G81" s="16">
        <f t="shared" si="12"/>
        <v>0</v>
      </c>
      <c r="H81" s="17">
        <v>0</v>
      </c>
      <c r="I81" s="16">
        <f t="shared" si="13"/>
        <v>0</v>
      </c>
      <c r="J81" s="16">
        <f t="shared" si="14"/>
        <v>0</v>
      </c>
      <c r="K81" s="1"/>
      <c r="L81" s="1" t="s">
        <v>311</v>
      </c>
      <c r="N81" s="12" t="s">
        <v>315</v>
      </c>
    </row>
    <row r="82" spans="1:14" ht="22" customHeight="1">
      <c r="A82" s="1"/>
      <c r="B82" s="18" t="s">
        <v>316</v>
      </c>
      <c r="C82" s="18" t="s">
        <v>317</v>
      </c>
      <c r="D82" s="14">
        <v>2</v>
      </c>
      <c r="E82" s="14">
        <v>1</v>
      </c>
      <c r="F82" s="15">
        <v>150</v>
      </c>
      <c r="G82" s="19">
        <f t="shared" si="12"/>
        <v>300</v>
      </c>
      <c r="H82" s="20">
        <v>0</v>
      </c>
      <c r="I82" s="19">
        <f t="shared" si="13"/>
        <v>0</v>
      </c>
      <c r="J82" s="19">
        <f t="shared" si="14"/>
        <v>300</v>
      </c>
      <c r="K82" s="1"/>
      <c r="L82" s="1" t="s">
        <v>318</v>
      </c>
      <c r="N82" s="12" t="s">
        <v>319</v>
      </c>
    </row>
    <row r="83" spans="1:14" ht="22" customHeight="1">
      <c r="A83" s="1"/>
      <c r="B83" s="1" t="s">
        <v>320</v>
      </c>
      <c r="C83" s="1" t="s">
        <v>321</v>
      </c>
      <c r="D83" s="6">
        <v>1</v>
      </c>
      <c r="E83" s="6">
        <v>1</v>
      </c>
      <c r="F83" s="8">
        <v>800</v>
      </c>
      <c r="G83" s="16">
        <f t="shared" si="12"/>
        <v>800</v>
      </c>
      <c r="H83" s="17">
        <v>0</v>
      </c>
      <c r="I83" s="16">
        <f t="shared" si="13"/>
        <v>0</v>
      </c>
      <c r="J83" s="16">
        <f t="shared" si="14"/>
        <v>800</v>
      </c>
      <c r="K83" s="1"/>
      <c r="L83" s="1" t="s">
        <v>311</v>
      </c>
      <c r="N83" s="12" t="s">
        <v>322</v>
      </c>
    </row>
    <row r="84" spans="1:14" ht="22" customHeight="1">
      <c r="A84" s="1"/>
      <c r="B84" s="18" t="s">
        <v>323</v>
      </c>
      <c r="C84" s="18" t="s">
        <v>324</v>
      </c>
      <c r="D84" s="14">
        <v>1</v>
      </c>
      <c r="E84" s="14">
        <v>1</v>
      </c>
      <c r="F84" s="15">
        <v>250</v>
      </c>
      <c r="G84" s="19">
        <f t="shared" si="12"/>
        <v>250</v>
      </c>
      <c r="H84" s="20">
        <v>0</v>
      </c>
      <c r="I84" s="19">
        <f t="shared" si="13"/>
        <v>0</v>
      </c>
      <c r="J84" s="19">
        <f t="shared" si="14"/>
        <v>250</v>
      </c>
      <c r="K84" s="1"/>
      <c r="L84" s="1" t="s">
        <v>282</v>
      </c>
      <c r="N84" s="12" t="s">
        <v>325</v>
      </c>
    </row>
    <row r="85" spans="1:14" ht="22" customHeight="1">
      <c r="A85" s="1"/>
      <c r="B85" s="1" t="s">
        <v>326</v>
      </c>
      <c r="C85" s="1" t="s">
        <v>327</v>
      </c>
      <c r="D85" s="6">
        <v>24</v>
      </c>
      <c r="E85" s="6">
        <v>1</v>
      </c>
      <c r="F85" s="8">
        <v>12</v>
      </c>
      <c r="G85" s="16">
        <f t="shared" si="12"/>
        <v>288</v>
      </c>
      <c r="H85" s="17">
        <v>0</v>
      </c>
      <c r="I85" s="16">
        <f t="shared" si="13"/>
        <v>0</v>
      </c>
      <c r="J85" s="16">
        <f t="shared" si="14"/>
        <v>288</v>
      </c>
      <c r="K85" s="1"/>
      <c r="L85" s="1" t="s">
        <v>328</v>
      </c>
      <c r="N85" s="12" t="s">
        <v>329</v>
      </c>
    </row>
    <row r="86" spans="1:14" ht="22" customHeight="1">
      <c r="A86" s="1"/>
      <c r="B86" s="18" t="s">
        <v>330</v>
      </c>
      <c r="C86" s="18" t="s">
        <v>331</v>
      </c>
      <c r="D86" s="14">
        <v>14</v>
      </c>
      <c r="E86" s="14">
        <v>1</v>
      </c>
      <c r="F86" s="15">
        <v>12</v>
      </c>
      <c r="G86" s="19">
        <f t="shared" si="12"/>
        <v>168</v>
      </c>
      <c r="H86" s="20">
        <v>0</v>
      </c>
      <c r="I86" s="19">
        <f t="shared" si="13"/>
        <v>0</v>
      </c>
      <c r="J86" s="19">
        <f t="shared" si="14"/>
        <v>168</v>
      </c>
      <c r="K86" s="1"/>
      <c r="L86" s="1" t="s">
        <v>332</v>
      </c>
      <c r="N86" s="12" t="s">
        <v>333</v>
      </c>
    </row>
    <row r="87" spans="1:14" ht="22" customHeight="1">
      <c r="A87" s="1"/>
      <c r="B87" s="1" t="s">
        <v>334</v>
      </c>
      <c r="C87" s="1" t="s">
        <v>335</v>
      </c>
      <c r="D87" s="6">
        <v>1</v>
      </c>
      <c r="E87" s="6">
        <v>1</v>
      </c>
      <c r="F87" s="8">
        <v>100</v>
      </c>
      <c r="G87" s="16">
        <f t="shared" si="12"/>
        <v>100</v>
      </c>
      <c r="H87" s="17">
        <v>0</v>
      </c>
      <c r="I87" s="16">
        <f t="shared" si="13"/>
        <v>0</v>
      </c>
      <c r="J87" s="16">
        <f t="shared" si="14"/>
        <v>100</v>
      </c>
      <c r="K87" s="1"/>
      <c r="L87" s="1" t="s">
        <v>282</v>
      </c>
      <c r="N87" s="12" t="s">
        <v>336</v>
      </c>
    </row>
    <row r="88" spans="1:14" ht="22" customHeight="1">
      <c r="A88" s="1"/>
      <c r="B88" s="18" t="s">
        <v>337</v>
      </c>
      <c r="C88" s="18" t="s">
        <v>338</v>
      </c>
      <c r="D88" s="14">
        <v>3</v>
      </c>
      <c r="E88" s="14">
        <v>1</v>
      </c>
      <c r="F88" s="15">
        <v>40</v>
      </c>
      <c r="G88" s="19">
        <f t="shared" si="12"/>
        <v>120</v>
      </c>
      <c r="H88" s="20">
        <v>0</v>
      </c>
      <c r="I88" s="19">
        <f t="shared" si="13"/>
        <v>0</v>
      </c>
      <c r="J88" s="19">
        <f t="shared" si="14"/>
        <v>120</v>
      </c>
      <c r="K88" s="1"/>
      <c r="L88" s="1" t="s">
        <v>339</v>
      </c>
      <c r="N88" s="12" t="s">
        <v>340</v>
      </c>
    </row>
    <row r="89" spans="1:14" ht="22" customHeight="1">
      <c r="A89" s="1"/>
      <c r="B89" s="1" t="s">
        <v>341</v>
      </c>
      <c r="C89" s="1" t="s">
        <v>342</v>
      </c>
      <c r="D89" s="6">
        <v>8</v>
      </c>
      <c r="E89" s="6">
        <v>1</v>
      </c>
      <c r="F89" s="8">
        <v>35</v>
      </c>
      <c r="G89" s="16">
        <f t="shared" si="12"/>
        <v>280</v>
      </c>
      <c r="H89" s="17">
        <v>0</v>
      </c>
      <c r="I89" s="16">
        <f t="shared" si="13"/>
        <v>0</v>
      </c>
      <c r="J89" s="16">
        <f t="shared" si="14"/>
        <v>280</v>
      </c>
      <c r="K89" s="1"/>
      <c r="L89" s="1" t="s">
        <v>343</v>
      </c>
      <c r="N89" s="12" t="s">
        <v>344</v>
      </c>
    </row>
    <row r="90" spans="1:14" ht="22" customHeight="1">
      <c r="A90" s="1"/>
      <c r="B90" s="18" t="s">
        <v>345</v>
      </c>
      <c r="C90" s="18" t="s">
        <v>346</v>
      </c>
      <c r="D90" s="14">
        <v>1</v>
      </c>
      <c r="E90" s="14">
        <v>1</v>
      </c>
      <c r="F90" s="15">
        <v>250</v>
      </c>
      <c r="G90" s="19">
        <f t="shared" si="12"/>
        <v>250</v>
      </c>
      <c r="H90" s="20">
        <v>0</v>
      </c>
      <c r="I90" s="19">
        <f t="shared" si="13"/>
        <v>0</v>
      </c>
      <c r="J90" s="19">
        <f t="shared" si="14"/>
        <v>250</v>
      </c>
      <c r="K90" s="1"/>
      <c r="L90" s="1" t="s">
        <v>282</v>
      </c>
      <c r="N90" s="12" t="s">
        <v>347</v>
      </c>
    </row>
    <row r="91" spans="1:14" ht="22" customHeight="1">
      <c r="A91" s="1"/>
      <c r="B91" s="1" t="s">
        <v>348</v>
      </c>
      <c r="C91" s="1" t="s">
        <v>349</v>
      </c>
      <c r="D91" s="6">
        <v>1</v>
      </c>
      <c r="E91" s="6">
        <v>1</v>
      </c>
      <c r="F91" s="8">
        <v>150</v>
      </c>
      <c r="G91" s="16">
        <f t="shared" si="12"/>
        <v>150</v>
      </c>
      <c r="H91" s="17">
        <v>0</v>
      </c>
      <c r="I91" s="16">
        <f t="shared" si="13"/>
        <v>0</v>
      </c>
      <c r="J91" s="16">
        <f t="shared" si="14"/>
        <v>150</v>
      </c>
      <c r="K91" s="1"/>
      <c r="L91" s="1" t="s">
        <v>282</v>
      </c>
      <c r="N91" s="12" t="s">
        <v>350</v>
      </c>
    </row>
    <row r="92" spans="1:14" ht="22" customHeight="1">
      <c r="A92" s="1"/>
      <c r="B92" s="18" t="s">
        <v>351</v>
      </c>
      <c r="C92" s="18" t="s">
        <v>352</v>
      </c>
      <c r="D92" s="14">
        <v>1</v>
      </c>
      <c r="E92" s="14">
        <v>1</v>
      </c>
      <c r="F92" s="15">
        <v>250</v>
      </c>
      <c r="G92" s="19">
        <f t="shared" si="12"/>
        <v>250</v>
      </c>
      <c r="H92" s="20">
        <v>0</v>
      </c>
      <c r="I92" s="19">
        <f t="shared" si="13"/>
        <v>0</v>
      </c>
      <c r="J92" s="19">
        <f t="shared" si="14"/>
        <v>250</v>
      </c>
      <c r="K92" s="1"/>
      <c r="L92" s="1" t="s">
        <v>311</v>
      </c>
      <c r="N92" s="12" t="s">
        <v>353</v>
      </c>
    </row>
    <row r="93" spans="1:14" ht="22" customHeight="1">
      <c r="A93" s="1"/>
      <c r="B93" s="1" t="s">
        <v>354</v>
      </c>
      <c r="C93" s="1" t="s">
        <v>355</v>
      </c>
      <c r="D93" s="6">
        <v>1</v>
      </c>
      <c r="E93" s="6">
        <v>1</v>
      </c>
      <c r="F93" s="8">
        <v>350</v>
      </c>
      <c r="G93" s="16">
        <f t="shared" si="12"/>
        <v>350</v>
      </c>
      <c r="H93" s="17">
        <v>0</v>
      </c>
      <c r="I93" s="16">
        <f t="shared" si="13"/>
        <v>0</v>
      </c>
      <c r="J93" s="16">
        <f t="shared" si="14"/>
        <v>350</v>
      </c>
      <c r="K93" s="1"/>
      <c r="L93" s="1" t="s">
        <v>282</v>
      </c>
      <c r="N93" s="12" t="s">
        <v>356</v>
      </c>
    </row>
    <row r="94" spans="1:14" ht="22" customHeight="1">
      <c r="A94" s="1"/>
      <c r="B94" s="18" t="s">
        <v>357</v>
      </c>
      <c r="C94" s="18" t="s">
        <v>358</v>
      </c>
      <c r="D94" s="14">
        <v>1</v>
      </c>
      <c r="E94" s="14">
        <v>1</v>
      </c>
      <c r="F94" s="15">
        <v>150</v>
      </c>
      <c r="G94" s="19">
        <f t="shared" si="12"/>
        <v>150</v>
      </c>
      <c r="H94" s="20">
        <v>0</v>
      </c>
      <c r="I94" s="19">
        <f t="shared" si="13"/>
        <v>0</v>
      </c>
      <c r="J94" s="19">
        <f t="shared" si="14"/>
        <v>150</v>
      </c>
      <c r="K94" s="1"/>
      <c r="L94" s="1" t="s">
        <v>282</v>
      </c>
      <c r="N94" s="12" t="s">
        <v>359</v>
      </c>
    </row>
    <row r="95" spans="1:14" ht="22" customHeight="1">
      <c r="A95" s="1"/>
      <c r="B95" s="1" t="s">
        <v>360</v>
      </c>
      <c r="C95" s="1" t="s">
        <v>361</v>
      </c>
      <c r="D95" s="6">
        <v>1</v>
      </c>
      <c r="E95" s="6">
        <v>1</v>
      </c>
      <c r="F95" s="8">
        <v>200</v>
      </c>
      <c r="G95" s="16">
        <f t="shared" si="12"/>
        <v>200</v>
      </c>
      <c r="H95" s="17">
        <v>0</v>
      </c>
      <c r="I95" s="16">
        <f t="shared" si="13"/>
        <v>0</v>
      </c>
      <c r="J95" s="16">
        <f t="shared" si="14"/>
        <v>200</v>
      </c>
      <c r="K95" s="1"/>
      <c r="L95" s="1" t="s">
        <v>282</v>
      </c>
      <c r="N95" s="12" t="s">
        <v>362</v>
      </c>
    </row>
    <row r="96" spans="1:14" ht="22" customHeight="1">
      <c r="A96" s="1"/>
      <c r="B96" s="18" t="s">
        <v>363</v>
      </c>
      <c r="C96" s="18" t="s">
        <v>364</v>
      </c>
      <c r="D96" s="14">
        <v>1</v>
      </c>
      <c r="E96" s="14">
        <v>1</v>
      </c>
      <c r="F96" s="15">
        <v>300</v>
      </c>
      <c r="G96" s="19">
        <f t="shared" si="12"/>
        <v>300</v>
      </c>
      <c r="H96" s="20">
        <v>0</v>
      </c>
      <c r="I96" s="19">
        <f t="shared" si="13"/>
        <v>0</v>
      </c>
      <c r="J96" s="19">
        <f t="shared" si="14"/>
        <v>300</v>
      </c>
      <c r="K96" s="1"/>
      <c r="L96" s="1" t="s">
        <v>207</v>
      </c>
      <c r="N96" s="12" t="s">
        <v>365</v>
      </c>
    </row>
    <row r="97" spans="1:14" ht="22" customHeight="1">
      <c r="A97" s="1"/>
      <c r="B97" s="22"/>
      <c r="C97" s="22" t="s">
        <v>366</v>
      </c>
      <c r="D97" s="22"/>
      <c r="E97" s="22"/>
      <c r="F97" s="22"/>
      <c r="G97" s="23">
        <f>SUM(G80:G96)</f>
        <v>6456</v>
      </c>
      <c r="H97" s="23"/>
      <c r="I97" s="23">
        <f>SUM(I80:I96)</f>
        <v>0</v>
      </c>
      <c r="J97" s="23">
        <f>SUM(J80:J96)</f>
        <v>6456</v>
      </c>
      <c r="K97" s="1"/>
      <c r="L97" s="1"/>
      <c r="N97" s="12"/>
    </row>
    <row r="98" spans="1:14" ht="22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N98" s="12"/>
    </row>
    <row r="99" spans="1:14" ht="25" customHeight="1">
      <c r="A99" s="1"/>
      <c r="B99" s="4" t="s">
        <v>18</v>
      </c>
      <c r="C99" s="4"/>
      <c r="D99" s="4"/>
      <c r="E99" s="4"/>
      <c r="F99" s="4"/>
      <c r="G99" s="4"/>
      <c r="H99" s="4"/>
      <c r="I99" s="4"/>
      <c r="J99" s="4"/>
      <c r="K99" s="1"/>
      <c r="L99" s="1"/>
      <c r="N99" s="12"/>
    </row>
    <row r="100" spans="1:14" ht="22" customHeight="1">
      <c r="A100" s="1"/>
      <c r="B100" s="18" t="s">
        <v>367</v>
      </c>
      <c r="C100" s="18" t="s">
        <v>368</v>
      </c>
      <c r="D100" s="14">
        <v>8</v>
      </c>
      <c r="E100" s="14">
        <v>1</v>
      </c>
      <c r="F100" s="15">
        <v>100</v>
      </c>
      <c r="G100" s="19">
        <f>ROUND(D100*E100*F100,0)</f>
        <v>800</v>
      </c>
      <c r="H100" s="20">
        <v>0</v>
      </c>
      <c r="I100" s="19">
        <f>ROUND(G100*H100,0)</f>
        <v>0</v>
      </c>
      <c r="J100" s="19">
        <f>SUM(G100,I100)</f>
        <v>800</v>
      </c>
      <c r="K100" s="1"/>
      <c r="L100" s="1" t="s">
        <v>369</v>
      </c>
      <c r="N100" s="12" t="s">
        <v>370</v>
      </c>
    </row>
    <row r="101" spans="1:14" ht="22" customHeight="1">
      <c r="A101" s="1"/>
      <c r="B101" s="1" t="s">
        <v>371</v>
      </c>
      <c r="C101" s="1" t="s">
        <v>372</v>
      </c>
      <c r="D101" s="6">
        <v>1</v>
      </c>
      <c r="E101" s="6">
        <v>1</v>
      </c>
      <c r="F101" s="8">
        <v>400</v>
      </c>
      <c r="G101" s="16">
        <f>ROUND(D101*E101*F101,0)</f>
        <v>400</v>
      </c>
      <c r="H101" s="17">
        <v>0</v>
      </c>
      <c r="I101" s="16">
        <f>ROUND(G101*H101,0)</f>
        <v>0</v>
      </c>
      <c r="J101" s="16">
        <f>SUM(G101,I101)</f>
        <v>400</v>
      </c>
      <c r="K101" s="1"/>
      <c r="L101" s="1" t="s">
        <v>282</v>
      </c>
      <c r="N101" s="12" t="s">
        <v>373</v>
      </c>
    </row>
    <row r="102" spans="1:14" ht="22" customHeight="1">
      <c r="A102" s="1"/>
      <c r="B102" s="18" t="s">
        <v>374</v>
      </c>
      <c r="C102" s="18" t="s">
        <v>375</v>
      </c>
      <c r="D102" s="14">
        <v>2</v>
      </c>
      <c r="E102" s="14">
        <v>1</v>
      </c>
      <c r="F102" s="15">
        <v>125</v>
      </c>
      <c r="G102" s="19">
        <f>ROUND(D102*E102*F102,0)</f>
        <v>250</v>
      </c>
      <c r="H102" s="20">
        <v>0</v>
      </c>
      <c r="I102" s="19">
        <f>ROUND(G102*H102,0)</f>
        <v>0</v>
      </c>
      <c r="J102" s="19">
        <f>SUM(G102,I102)</f>
        <v>250</v>
      </c>
      <c r="K102" s="1"/>
      <c r="L102" s="1" t="s">
        <v>376</v>
      </c>
      <c r="N102" s="12" t="s">
        <v>377</v>
      </c>
    </row>
    <row r="103" spans="1:14" ht="22" customHeight="1">
      <c r="A103" s="1"/>
      <c r="B103" s="1" t="s">
        <v>378</v>
      </c>
      <c r="C103" s="1" t="s">
        <v>379</v>
      </c>
      <c r="D103" s="6">
        <v>1</v>
      </c>
      <c r="E103" s="6">
        <v>1</v>
      </c>
      <c r="F103" s="8">
        <v>200</v>
      </c>
      <c r="G103" s="16">
        <f>ROUND(D103*E103*F103,0)</f>
        <v>200</v>
      </c>
      <c r="H103" s="17">
        <v>0</v>
      </c>
      <c r="I103" s="16">
        <f>ROUND(G103*H103,0)</f>
        <v>0</v>
      </c>
      <c r="J103" s="16">
        <f>SUM(G103,I103)</f>
        <v>200</v>
      </c>
      <c r="K103" s="1"/>
      <c r="L103" s="1" t="s">
        <v>282</v>
      </c>
      <c r="N103" s="12" t="s">
        <v>380</v>
      </c>
    </row>
    <row r="104" spans="1:14" ht="22" customHeight="1">
      <c r="A104" s="1"/>
      <c r="B104" s="18" t="s">
        <v>381</v>
      </c>
      <c r="C104" s="18" t="s">
        <v>382</v>
      </c>
      <c r="D104" s="14">
        <v>1</v>
      </c>
      <c r="E104" s="14">
        <v>1</v>
      </c>
      <c r="F104" s="15">
        <v>150</v>
      </c>
      <c r="G104" s="19">
        <f>ROUND(D104*E104*F104,0)</f>
        <v>150</v>
      </c>
      <c r="H104" s="20">
        <v>0</v>
      </c>
      <c r="I104" s="19">
        <f>ROUND(G104*H104,0)</f>
        <v>0</v>
      </c>
      <c r="J104" s="19">
        <f>SUM(G104,I104)</f>
        <v>150</v>
      </c>
      <c r="K104" s="1"/>
      <c r="L104" s="1" t="s">
        <v>207</v>
      </c>
      <c r="N104" s="12" t="s">
        <v>383</v>
      </c>
    </row>
    <row r="105" spans="1:14" ht="22" customHeight="1">
      <c r="A105" s="1"/>
      <c r="B105" s="22"/>
      <c r="C105" s="22" t="s">
        <v>384</v>
      </c>
      <c r="D105" s="22"/>
      <c r="E105" s="22"/>
      <c r="F105" s="22"/>
      <c r="G105" s="23">
        <f>SUM(G100:G104)</f>
        <v>1800</v>
      </c>
      <c r="H105" s="23"/>
      <c r="I105" s="23">
        <f>SUM(I100:I104)</f>
        <v>0</v>
      </c>
      <c r="J105" s="23">
        <f>SUM(J100:J104)</f>
        <v>1800</v>
      </c>
      <c r="K105" s="1"/>
      <c r="L105" s="1"/>
      <c r="N105" s="12"/>
    </row>
    <row r="106" spans="1:14" ht="2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N106" s="12"/>
    </row>
    <row r="107" spans="1:14" ht="25" customHeight="1">
      <c r="A107" s="1"/>
      <c r="B107" s="4" t="s">
        <v>19</v>
      </c>
      <c r="C107" s="4"/>
      <c r="D107" s="4"/>
      <c r="E107" s="4"/>
      <c r="F107" s="4"/>
      <c r="G107" s="4"/>
      <c r="H107" s="4"/>
      <c r="I107" s="4"/>
      <c r="J107" s="4"/>
      <c r="K107" s="1"/>
      <c r="L107" s="1"/>
      <c r="N107" s="12"/>
    </row>
    <row r="108" spans="1:14" ht="22" customHeight="1">
      <c r="A108" s="1"/>
      <c r="B108" s="18" t="s">
        <v>385</v>
      </c>
      <c r="C108" s="18" t="s">
        <v>386</v>
      </c>
      <c r="D108" s="14">
        <v>1</v>
      </c>
      <c r="E108" s="26">
        <f>Planning!D7+2</f>
        <v>16</v>
      </c>
      <c r="F108" s="15">
        <v>175</v>
      </c>
      <c r="G108" s="19">
        <f t="shared" ref="G108:G115" si="15">ROUND(D108*E108*F108,0)</f>
        <v>2800</v>
      </c>
      <c r="H108" s="20">
        <v>0</v>
      </c>
      <c r="I108" s="19">
        <f t="shared" ref="I108:I115" si="16">ROUND(G108*H108,0)</f>
        <v>0</v>
      </c>
      <c r="J108" s="19">
        <f t="shared" ref="J108:J115" si="17">SUM(G108,I108)</f>
        <v>2800</v>
      </c>
      <c r="K108" s="1"/>
      <c r="L108" s="1" t="s">
        <v>171</v>
      </c>
      <c r="N108" s="12" t="s">
        <v>387</v>
      </c>
    </row>
    <row r="109" spans="1:14" ht="22" customHeight="1">
      <c r="A109" s="1"/>
      <c r="B109" s="1" t="s">
        <v>388</v>
      </c>
      <c r="C109" s="1" t="s">
        <v>389</v>
      </c>
      <c r="D109" s="6">
        <v>1</v>
      </c>
      <c r="E109" s="21">
        <f>Planning!D7+2</f>
        <v>16</v>
      </c>
      <c r="F109" s="8">
        <v>100</v>
      </c>
      <c r="G109" s="16">
        <f t="shared" si="15"/>
        <v>1600</v>
      </c>
      <c r="H109" s="17">
        <v>0</v>
      </c>
      <c r="I109" s="16">
        <f t="shared" si="16"/>
        <v>0</v>
      </c>
      <c r="J109" s="16">
        <f t="shared" si="17"/>
        <v>1600</v>
      </c>
      <c r="K109" s="1"/>
      <c r="L109" s="1" t="s">
        <v>171</v>
      </c>
      <c r="N109" s="12" t="s">
        <v>390</v>
      </c>
    </row>
    <row r="110" spans="1:14" ht="22" customHeight="1">
      <c r="A110" s="1"/>
      <c r="B110" s="18" t="s">
        <v>391</v>
      </c>
      <c r="C110" s="18" t="s">
        <v>392</v>
      </c>
      <c r="D110" s="14">
        <v>1</v>
      </c>
      <c r="E110" s="26">
        <f>Planning!D7</f>
        <v>14</v>
      </c>
      <c r="F110" s="15">
        <v>60</v>
      </c>
      <c r="G110" s="19">
        <f t="shared" si="15"/>
        <v>840</v>
      </c>
      <c r="H110" s="20">
        <v>0</v>
      </c>
      <c r="I110" s="19">
        <f t="shared" si="16"/>
        <v>0</v>
      </c>
      <c r="J110" s="19">
        <f t="shared" si="17"/>
        <v>840</v>
      </c>
      <c r="K110" s="1"/>
      <c r="L110" s="1" t="s">
        <v>171</v>
      </c>
      <c r="N110" s="12" t="s">
        <v>393</v>
      </c>
    </row>
    <row r="111" spans="1:14" ht="22" customHeight="1">
      <c r="A111" s="1"/>
      <c r="B111" s="1" t="s">
        <v>394</v>
      </c>
      <c r="C111" s="1" t="s">
        <v>395</v>
      </c>
      <c r="D111" s="6">
        <v>1</v>
      </c>
      <c r="E111" s="6">
        <v>3</v>
      </c>
      <c r="F111" s="8">
        <v>100</v>
      </c>
      <c r="G111" s="16">
        <f t="shared" si="15"/>
        <v>300</v>
      </c>
      <c r="H111" s="17">
        <v>0</v>
      </c>
      <c r="I111" s="16">
        <f t="shared" si="16"/>
        <v>0</v>
      </c>
      <c r="J111" s="16">
        <f t="shared" si="17"/>
        <v>300</v>
      </c>
      <c r="K111" s="1"/>
      <c r="L111" s="1" t="s">
        <v>171</v>
      </c>
      <c r="N111" s="12" t="s">
        <v>396</v>
      </c>
    </row>
    <row r="112" spans="1:14" ht="22" customHeight="1">
      <c r="A112" s="1"/>
      <c r="B112" s="18" t="s">
        <v>397</v>
      </c>
      <c r="C112" s="18" t="s">
        <v>398</v>
      </c>
      <c r="D112" s="14">
        <v>1</v>
      </c>
      <c r="E112" s="14">
        <v>3</v>
      </c>
      <c r="F112" s="15">
        <v>80</v>
      </c>
      <c r="G112" s="19">
        <f t="shared" si="15"/>
        <v>240</v>
      </c>
      <c r="H112" s="20">
        <v>0</v>
      </c>
      <c r="I112" s="19">
        <f t="shared" si="16"/>
        <v>0</v>
      </c>
      <c r="J112" s="19">
        <f t="shared" si="17"/>
        <v>240</v>
      </c>
      <c r="K112" s="1"/>
      <c r="L112" s="1" t="s">
        <v>171</v>
      </c>
      <c r="N112" s="12" t="s">
        <v>399</v>
      </c>
    </row>
    <row r="113" spans="1:14" ht="22" customHeight="1">
      <c r="A113" s="1"/>
      <c r="B113" s="1" t="s">
        <v>400</v>
      </c>
      <c r="C113" s="1" t="s">
        <v>401</v>
      </c>
      <c r="D113" s="6">
        <v>1</v>
      </c>
      <c r="E113" s="21">
        <f>Planning!D7</f>
        <v>14</v>
      </c>
      <c r="F113" s="8">
        <v>35</v>
      </c>
      <c r="G113" s="16">
        <f t="shared" si="15"/>
        <v>490</v>
      </c>
      <c r="H113" s="17">
        <v>0</v>
      </c>
      <c r="I113" s="16">
        <f t="shared" si="16"/>
        <v>0</v>
      </c>
      <c r="J113" s="16">
        <f t="shared" si="17"/>
        <v>490</v>
      </c>
      <c r="K113" s="1"/>
      <c r="L113" s="1" t="s">
        <v>171</v>
      </c>
      <c r="N113" s="12" t="s">
        <v>402</v>
      </c>
    </row>
    <row r="114" spans="1:14" ht="22" customHeight="1">
      <c r="A114" s="1"/>
      <c r="B114" s="18" t="s">
        <v>403</v>
      </c>
      <c r="C114" s="18" t="s">
        <v>404</v>
      </c>
      <c r="D114" s="14">
        <v>1</v>
      </c>
      <c r="E114" s="14">
        <v>1</v>
      </c>
      <c r="F114" s="15">
        <v>600</v>
      </c>
      <c r="G114" s="19">
        <f t="shared" si="15"/>
        <v>600</v>
      </c>
      <c r="H114" s="20">
        <v>0</v>
      </c>
      <c r="I114" s="19">
        <f t="shared" si="16"/>
        <v>0</v>
      </c>
      <c r="J114" s="19">
        <f t="shared" si="17"/>
        <v>600</v>
      </c>
      <c r="K114" s="1"/>
      <c r="L114" s="1" t="s">
        <v>282</v>
      </c>
      <c r="N114" s="12" t="s">
        <v>405</v>
      </c>
    </row>
    <row r="115" spans="1:14" ht="22" customHeight="1">
      <c r="A115" s="1"/>
      <c r="B115" s="1" t="s">
        <v>406</v>
      </c>
      <c r="C115" s="1" t="s">
        <v>407</v>
      </c>
      <c r="D115" s="6">
        <v>1</v>
      </c>
      <c r="E115" s="6">
        <v>1</v>
      </c>
      <c r="F115" s="8">
        <v>250</v>
      </c>
      <c r="G115" s="16">
        <f t="shared" si="15"/>
        <v>250</v>
      </c>
      <c r="H115" s="17">
        <v>0</v>
      </c>
      <c r="I115" s="16">
        <f t="shared" si="16"/>
        <v>0</v>
      </c>
      <c r="J115" s="16">
        <f t="shared" si="17"/>
        <v>250</v>
      </c>
      <c r="K115" s="1"/>
      <c r="L115" s="1" t="s">
        <v>282</v>
      </c>
      <c r="N115" s="12" t="s">
        <v>408</v>
      </c>
    </row>
    <row r="116" spans="1:14" ht="22" customHeight="1">
      <c r="A116" s="1"/>
      <c r="B116" s="22"/>
      <c r="C116" s="22" t="s">
        <v>409</v>
      </c>
      <c r="D116" s="22"/>
      <c r="E116" s="22"/>
      <c r="F116" s="22"/>
      <c r="G116" s="23">
        <f>SUM(G108:G115)</f>
        <v>7120</v>
      </c>
      <c r="H116" s="23"/>
      <c r="I116" s="23">
        <f>SUM(I108:I115)</f>
        <v>0</v>
      </c>
      <c r="J116" s="23">
        <f>SUM(J108:J115)</f>
        <v>7120</v>
      </c>
      <c r="K116" s="1"/>
      <c r="L116" s="1"/>
      <c r="N116" s="12"/>
    </row>
    <row r="117" spans="1:14" ht="22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N117" s="12"/>
    </row>
    <row r="118" spans="1:14" ht="25" customHeight="1">
      <c r="A118" s="1"/>
      <c r="B118" s="4" t="s">
        <v>20</v>
      </c>
      <c r="C118" s="4"/>
      <c r="D118" s="4"/>
      <c r="E118" s="4"/>
      <c r="F118" s="4"/>
      <c r="G118" s="4"/>
      <c r="H118" s="4"/>
      <c r="I118" s="4"/>
      <c r="J118" s="4"/>
      <c r="K118" s="1"/>
      <c r="L118" s="1"/>
      <c r="N118" s="12"/>
    </row>
    <row r="119" spans="1:14" ht="22" customHeight="1">
      <c r="A119" s="1"/>
      <c r="B119" s="1" t="s">
        <v>410</v>
      </c>
      <c r="C119" s="1" t="s">
        <v>411</v>
      </c>
      <c r="D119" s="6">
        <v>1</v>
      </c>
      <c r="E119" s="6">
        <v>9</v>
      </c>
      <c r="F119" s="8">
        <v>150</v>
      </c>
      <c r="G119" s="16">
        <f t="shared" ref="G119:G126" si="18">ROUND(D119*E119*F119,0)</f>
        <v>1350</v>
      </c>
      <c r="H119" s="17">
        <v>0</v>
      </c>
      <c r="I119" s="16">
        <f t="shared" ref="I119:I126" si="19">ROUND(G119*H119,0)</f>
        <v>0</v>
      </c>
      <c r="J119" s="16">
        <f t="shared" ref="J119:J126" si="20">SUM(G119,I119)</f>
        <v>1350</v>
      </c>
      <c r="K119" s="1"/>
      <c r="L119" s="1" t="s">
        <v>171</v>
      </c>
      <c r="N119" s="12" t="s">
        <v>412</v>
      </c>
    </row>
    <row r="120" spans="1:14" ht="22" customHeight="1">
      <c r="A120" s="1"/>
      <c r="B120" s="18" t="s">
        <v>413</v>
      </c>
      <c r="C120" s="18" t="s">
        <v>414</v>
      </c>
      <c r="D120" s="14">
        <v>1</v>
      </c>
      <c r="E120" s="14">
        <v>2</v>
      </c>
      <c r="F120" s="15">
        <v>150</v>
      </c>
      <c r="G120" s="19">
        <f t="shared" si="18"/>
        <v>300</v>
      </c>
      <c r="H120" s="20">
        <v>0</v>
      </c>
      <c r="I120" s="19">
        <f t="shared" si="19"/>
        <v>0</v>
      </c>
      <c r="J120" s="19">
        <f t="shared" si="20"/>
        <v>300</v>
      </c>
      <c r="K120" s="1"/>
      <c r="L120" s="1" t="s">
        <v>171</v>
      </c>
      <c r="N120" s="12" t="s">
        <v>415</v>
      </c>
    </row>
    <row r="121" spans="1:14" ht="22" customHeight="1">
      <c r="A121" s="1"/>
      <c r="B121" s="1" t="s">
        <v>416</v>
      </c>
      <c r="C121" s="1" t="s">
        <v>417</v>
      </c>
      <c r="D121" s="6">
        <v>1</v>
      </c>
      <c r="E121" s="6">
        <v>2</v>
      </c>
      <c r="F121" s="8">
        <v>125</v>
      </c>
      <c r="G121" s="16">
        <f t="shared" si="18"/>
        <v>250</v>
      </c>
      <c r="H121" s="17">
        <v>0</v>
      </c>
      <c r="I121" s="16">
        <f t="shared" si="19"/>
        <v>0</v>
      </c>
      <c r="J121" s="16">
        <f t="shared" si="20"/>
        <v>250</v>
      </c>
      <c r="K121" s="1"/>
      <c r="L121" s="1" t="s">
        <v>171</v>
      </c>
      <c r="N121" s="12" t="s">
        <v>418</v>
      </c>
    </row>
    <row r="122" spans="1:14" ht="22" customHeight="1">
      <c r="A122" s="1"/>
      <c r="B122" s="18" t="s">
        <v>419</v>
      </c>
      <c r="C122" s="18" t="s">
        <v>420</v>
      </c>
      <c r="D122" s="14">
        <v>1</v>
      </c>
      <c r="E122" s="14">
        <v>1</v>
      </c>
      <c r="F122" s="15">
        <v>150</v>
      </c>
      <c r="G122" s="19">
        <f t="shared" si="18"/>
        <v>150</v>
      </c>
      <c r="H122" s="20">
        <v>0</v>
      </c>
      <c r="I122" s="19">
        <f t="shared" si="19"/>
        <v>0</v>
      </c>
      <c r="J122" s="19">
        <f t="shared" si="20"/>
        <v>150</v>
      </c>
      <c r="K122" s="1"/>
      <c r="L122" s="1" t="s">
        <v>171</v>
      </c>
      <c r="N122" s="12" t="s">
        <v>421</v>
      </c>
    </row>
    <row r="123" spans="1:14" ht="22" customHeight="1">
      <c r="A123" s="1"/>
      <c r="B123" s="1" t="s">
        <v>422</v>
      </c>
      <c r="C123" s="1" t="s">
        <v>423</v>
      </c>
      <c r="D123" s="6">
        <v>1</v>
      </c>
      <c r="E123" s="6">
        <v>1</v>
      </c>
      <c r="F123" s="8">
        <v>300</v>
      </c>
      <c r="G123" s="16">
        <f t="shared" si="18"/>
        <v>300</v>
      </c>
      <c r="H123" s="17">
        <v>0</v>
      </c>
      <c r="I123" s="16">
        <f t="shared" si="19"/>
        <v>0</v>
      </c>
      <c r="J123" s="16">
        <f t="shared" si="20"/>
        <v>300</v>
      </c>
      <c r="K123" s="1"/>
      <c r="L123" s="1" t="s">
        <v>171</v>
      </c>
      <c r="N123" s="12" t="s">
        <v>424</v>
      </c>
    </row>
    <row r="124" spans="1:14" ht="22" customHeight="1">
      <c r="A124" s="1"/>
      <c r="B124" s="18" t="s">
        <v>425</v>
      </c>
      <c r="C124" s="18" t="s">
        <v>426</v>
      </c>
      <c r="D124" s="14">
        <v>1</v>
      </c>
      <c r="E124" s="14">
        <v>1</v>
      </c>
      <c r="F124" s="15">
        <v>500</v>
      </c>
      <c r="G124" s="19">
        <f t="shared" si="18"/>
        <v>500</v>
      </c>
      <c r="H124" s="20">
        <v>0</v>
      </c>
      <c r="I124" s="19">
        <f t="shared" si="19"/>
        <v>0</v>
      </c>
      <c r="J124" s="19">
        <f t="shared" si="20"/>
        <v>500</v>
      </c>
      <c r="K124" s="1"/>
      <c r="L124" s="1" t="s">
        <v>207</v>
      </c>
      <c r="N124" s="12" t="s">
        <v>427</v>
      </c>
    </row>
    <row r="125" spans="1:14" ht="22" customHeight="1">
      <c r="A125" s="1"/>
      <c r="B125" s="1" t="s">
        <v>428</v>
      </c>
      <c r="C125" s="1" t="s">
        <v>429</v>
      </c>
      <c r="D125" s="6">
        <v>1</v>
      </c>
      <c r="E125" s="6">
        <v>2</v>
      </c>
      <c r="F125" s="8">
        <v>150</v>
      </c>
      <c r="G125" s="16">
        <f t="shared" si="18"/>
        <v>300</v>
      </c>
      <c r="H125" s="17">
        <v>0</v>
      </c>
      <c r="I125" s="16">
        <f t="shared" si="19"/>
        <v>0</v>
      </c>
      <c r="J125" s="16">
        <f t="shared" si="20"/>
        <v>300</v>
      </c>
      <c r="K125" s="1"/>
      <c r="L125" s="1" t="s">
        <v>171</v>
      </c>
      <c r="N125" s="12" t="s">
        <v>430</v>
      </c>
    </row>
    <row r="126" spans="1:14" ht="22" customHeight="1">
      <c r="A126" s="1"/>
      <c r="B126" s="18" t="s">
        <v>431</v>
      </c>
      <c r="C126" s="18" t="s">
        <v>432</v>
      </c>
      <c r="D126" s="14">
        <v>1</v>
      </c>
      <c r="E126" s="14">
        <v>1</v>
      </c>
      <c r="F126" s="15">
        <v>300</v>
      </c>
      <c r="G126" s="19">
        <f t="shared" si="18"/>
        <v>300</v>
      </c>
      <c r="H126" s="20">
        <v>0</v>
      </c>
      <c r="I126" s="19">
        <f t="shared" si="19"/>
        <v>0</v>
      </c>
      <c r="J126" s="19">
        <f t="shared" si="20"/>
        <v>300</v>
      </c>
      <c r="K126" s="1"/>
      <c r="L126" s="1" t="s">
        <v>207</v>
      </c>
      <c r="N126" s="12" t="s">
        <v>433</v>
      </c>
    </row>
    <row r="127" spans="1:14" ht="22" customHeight="1">
      <c r="A127" s="1"/>
      <c r="B127" s="22"/>
      <c r="C127" s="22" t="s">
        <v>434</v>
      </c>
      <c r="D127" s="22"/>
      <c r="E127" s="22"/>
      <c r="F127" s="22"/>
      <c r="G127" s="23">
        <f>SUM(G119:G126)</f>
        <v>3450</v>
      </c>
      <c r="H127" s="23"/>
      <c r="I127" s="23">
        <f>SUM(I119:I126)</f>
        <v>0</v>
      </c>
      <c r="J127" s="23">
        <f>SUM(J119:J126)</f>
        <v>3450</v>
      </c>
      <c r="K127" s="1"/>
      <c r="L127" s="1"/>
      <c r="N127" s="12"/>
    </row>
    <row r="128" spans="1:14" ht="22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N128" s="12"/>
    </row>
    <row r="129" spans="1:14" ht="25" customHeight="1">
      <c r="A129" s="1"/>
      <c r="B129" s="4" t="s">
        <v>21</v>
      </c>
      <c r="C129" s="4"/>
      <c r="D129" s="4"/>
      <c r="E129" s="4"/>
      <c r="F129" s="4"/>
      <c r="G129" s="4"/>
      <c r="H129" s="4"/>
      <c r="I129" s="4"/>
      <c r="J129" s="4"/>
      <c r="K129" s="1"/>
      <c r="L129" s="1"/>
      <c r="N129" s="12"/>
    </row>
    <row r="130" spans="1:14" ht="22" customHeight="1">
      <c r="A130" s="1"/>
      <c r="B130" s="18" t="s">
        <v>435</v>
      </c>
      <c r="C130" s="18" t="s">
        <v>436</v>
      </c>
      <c r="D130" s="14">
        <v>1</v>
      </c>
      <c r="E130" s="14">
        <v>2</v>
      </c>
      <c r="F130" s="15">
        <v>350</v>
      </c>
      <c r="G130" s="19">
        <f t="shared" ref="G130:G137" si="21">ROUND(D130*E130*F130,0)</f>
        <v>700</v>
      </c>
      <c r="H130" s="25">
        <f>Planning!D13</f>
        <v>0.18</v>
      </c>
      <c r="I130" s="19">
        <f t="shared" ref="I130:I137" si="22">ROUND(G130*H130,0)</f>
        <v>126</v>
      </c>
      <c r="J130" s="19">
        <f t="shared" ref="J130:J137" si="23">SUM(G130,I130)</f>
        <v>826</v>
      </c>
      <c r="K130" s="1"/>
      <c r="L130" s="1" t="s">
        <v>171</v>
      </c>
      <c r="N130" s="12" t="s">
        <v>437</v>
      </c>
    </row>
    <row r="131" spans="1:14" ht="22" customHeight="1">
      <c r="A131" s="1"/>
      <c r="B131" s="1" t="s">
        <v>438</v>
      </c>
      <c r="C131" s="1" t="s">
        <v>439</v>
      </c>
      <c r="D131" s="6">
        <v>1</v>
      </c>
      <c r="E131" s="6">
        <v>1</v>
      </c>
      <c r="F131" s="8">
        <v>200</v>
      </c>
      <c r="G131" s="16">
        <f t="shared" si="21"/>
        <v>200</v>
      </c>
      <c r="H131" s="17">
        <v>0</v>
      </c>
      <c r="I131" s="16">
        <f t="shared" si="22"/>
        <v>0</v>
      </c>
      <c r="J131" s="16">
        <f t="shared" si="23"/>
        <v>200</v>
      </c>
      <c r="K131" s="1"/>
      <c r="L131" s="1" t="s">
        <v>171</v>
      </c>
      <c r="N131" s="12" t="s">
        <v>440</v>
      </c>
    </row>
    <row r="132" spans="1:14" ht="22" customHeight="1">
      <c r="A132" s="1"/>
      <c r="B132" s="18" t="s">
        <v>441</v>
      </c>
      <c r="C132" s="18" t="s">
        <v>442</v>
      </c>
      <c r="D132" s="14">
        <v>1</v>
      </c>
      <c r="E132" s="14">
        <v>1</v>
      </c>
      <c r="F132" s="15">
        <v>300</v>
      </c>
      <c r="G132" s="19">
        <f t="shared" si="21"/>
        <v>300</v>
      </c>
      <c r="H132" s="20">
        <v>0</v>
      </c>
      <c r="I132" s="19">
        <f t="shared" si="22"/>
        <v>0</v>
      </c>
      <c r="J132" s="19">
        <f t="shared" si="23"/>
        <v>300</v>
      </c>
      <c r="K132" s="1"/>
      <c r="L132" s="1" t="s">
        <v>282</v>
      </c>
      <c r="N132" s="12" t="s">
        <v>443</v>
      </c>
    </row>
    <row r="133" spans="1:14" ht="22" customHeight="1">
      <c r="A133" s="1"/>
      <c r="B133" s="1" t="s">
        <v>444</v>
      </c>
      <c r="C133" s="1" t="s">
        <v>445</v>
      </c>
      <c r="D133" s="6">
        <v>1</v>
      </c>
      <c r="E133" s="6">
        <v>1</v>
      </c>
      <c r="F133" s="8">
        <v>400</v>
      </c>
      <c r="G133" s="16">
        <f t="shared" si="21"/>
        <v>400</v>
      </c>
      <c r="H133" s="17">
        <v>0</v>
      </c>
      <c r="I133" s="16">
        <f t="shared" si="22"/>
        <v>0</v>
      </c>
      <c r="J133" s="16">
        <f t="shared" si="23"/>
        <v>400</v>
      </c>
      <c r="K133" s="1"/>
      <c r="L133" s="1" t="s">
        <v>282</v>
      </c>
      <c r="N133" s="12" t="s">
        <v>446</v>
      </c>
    </row>
    <row r="134" spans="1:14" ht="22" customHeight="1">
      <c r="A134" s="1"/>
      <c r="B134" s="18" t="s">
        <v>447</v>
      </c>
      <c r="C134" s="18" t="s">
        <v>448</v>
      </c>
      <c r="D134" s="14">
        <v>1</v>
      </c>
      <c r="E134" s="14">
        <v>2</v>
      </c>
      <c r="F134" s="15">
        <v>300</v>
      </c>
      <c r="G134" s="19">
        <f t="shared" si="21"/>
        <v>600</v>
      </c>
      <c r="H134" s="25">
        <f>Planning!D13</f>
        <v>0.18</v>
      </c>
      <c r="I134" s="19">
        <f t="shared" si="22"/>
        <v>108</v>
      </c>
      <c r="J134" s="19">
        <f t="shared" si="23"/>
        <v>708</v>
      </c>
      <c r="K134" s="1"/>
      <c r="L134" s="1" t="s">
        <v>171</v>
      </c>
      <c r="N134" s="12" t="s">
        <v>449</v>
      </c>
    </row>
    <row r="135" spans="1:14" ht="22" customHeight="1">
      <c r="A135" s="1"/>
      <c r="B135" s="1" t="s">
        <v>450</v>
      </c>
      <c r="C135" s="1" t="s">
        <v>451</v>
      </c>
      <c r="D135" s="6">
        <v>1</v>
      </c>
      <c r="E135" s="6">
        <v>1</v>
      </c>
      <c r="F135" s="8">
        <v>250</v>
      </c>
      <c r="G135" s="16">
        <f t="shared" si="21"/>
        <v>250</v>
      </c>
      <c r="H135" s="17">
        <v>0</v>
      </c>
      <c r="I135" s="16">
        <f t="shared" si="22"/>
        <v>0</v>
      </c>
      <c r="J135" s="16">
        <f t="shared" si="23"/>
        <v>250</v>
      </c>
      <c r="K135" s="1"/>
      <c r="L135" s="1" t="s">
        <v>282</v>
      </c>
      <c r="N135" s="12" t="s">
        <v>452</v>
      </c>
    </row>
    <row r="136" spans="1:14" ht="22" customHeight="1">
      <c r="A136" s="1"/>
      <c r="B136" s="18" t="s">
        <v>453</v>
      </c>
      <c r="C136" s="18" t="s">
        <v>454</v>
      </c>
      <c r="D136" s="14">
        <v>1</v>
      </c>
      <c r="E136" s="26">
        <f>Planning!D7+2</f>
        <v>16</v>
      </c>
      <c r="F136" s="15">
        <v>70</v>
      </c>
      <c r="G136" s="19">
        <f t="shared" si="21"/>
        <v>1120</v>
      </c>
      <c r="H136" s="20">
        <v>0</v>
      </c>
      <c r="I136" s="19">
        <f t="shared" si="22"/>
        <v>0</v>
      </c>
      <c r="J136" s="19">
        <f t="shared" si="23"/>
        <v>1120</v>
      </c>
      <c r="K136" s="1"/>
      <c r="L136" s="1" t="s">
        <v>171</v>
      </c>
      <c r="N136" s="12" t="s">
        <v>455</v>
      </c>
    </row>
    <row r="137" spans="1:14" ht="22" customHeight="1">
      <c r="A137" s="1"/>
      <c r="B137" s="1" t="s">
        <v>456</v>
      </c>
      <c r="C137" s="1" t="s">
        <v>457</v>
      </c>
      <c r="D137" s="6">
        <v>1</v>
      </c>
      <c r="E137" s="6">
        <v>1</v>
      </c>
      <c r="F137" s="8">
        <v>200</v>
      </c>
      <c r="G137" s="16">
        <f t="shared" si="21"/>
        <v>200</v>
      </c>
      <c r="H137" s="17">
        <v>0</v>
      </c>
      <c r="I137" s="16">
        <f t="shared" si="22"/>
        <v>0</v>
      </c>
      <c r="J137" s="16">
        <f t="shared" si="23"/>
        <v>200</v>
      </c>
      <c r="K137" s="1"/>
      <c r="L137" s="1" t="s">
        <v>207</v>
      </c>
      <c r="N137" s="12" t="s">
        <v>458</v>
      </c>
    </row>
    <row r="138" spans="1:14" ht="22" customHeight="1">
      <c r="A138" s="1"/>
      <c r="B138" s="22"/>
      <c r="C138" s="22" t="s">
        <v>459</v>
      </c>
      <c r="D138" s="22"/>
      <c r="E138" s="22"/>
      <c r="F138" s="22"/>
      <c r="G138" s="23">
        <f>SUM(G130:G137)</f>
        <v>3770</v>
      </c>
      <c r="H138" s="23"/>
      <c r="I138" s="23">
        <f>SUM(I130:I137)</f>
        <v>234</v>
      </c>
      <c r="J138" s="23">
        <f>SUM(J130:J137)</f>
        <v>4004</v>
      </c>
      <c r="K138" s="1"/>
      <c r="L138" s="1"/>
      <c r="N138" s="12"/>
    </row>
    <row r="139" spans="1:14" ht="22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N139" s="12"/>
    </row>
    <row r="140" spans="1:14" ht="25" customHeight="1">
      <c r="A140" s="1"/>
      <c r="B140" s="4" t="s">
        <v>23</v>
      </c>
      <c r="C140" s="4"/>
      <c r="D140" s="4"/>
      <c r="E140" s="4"/>
      <c r="F140" s="4"/>
      <c r="G140" s="4"/>
      <c r="H140" s="4"/>
      <c r="I140" s="4"/>
      <c r="J140" s="4"/>
      <c r="K140" s="1"/>
      <c r="L140" s="1"/>
      <c r="N140" s="12"/>
    </row>
    <row r="141" spans="1:14" ht="22" customHeight="1">
      <c r="A141" s="1"/>
      <c r="B141" s="1" t="s">
        <v>460</v>
      </c>
      <c r="C141" s="1" t="s">
        <v>461</v>
      </c>
      <c r="D141" s="6">
        <v>0</v>
      </c>
      <c r="E141" s="6">
        <v>1</v>
      </c>
      <c r="F141" s="8">
        <v>0</v>
      </c>
      <c r="G141" s="16">
        <f t="shared" ref="G141:G146" si="24">ROUND(D141*E141*F141,0)</f>
        <v>0</v>
      </c>
      <c r="H141" s="17">
        <v>0</v>
      </c>
      <c r="I141" s="16">
        <f t="shared" ref="I141:I146" si="25">ROUND(G141*H141,0)</f>
        <v>0</v>
      </c>
      <c r="J141" s="16">
        <f t="shared" ref="J141:J146" si="26">SUM(G141,I141)</f>
        <v>0</v>
      </c>
      <c r="K141" s="1"/>
      <c r="L141" s="1" t="s">
        <v>462</v>
      </c>
      <c r="N141" s="12" t="s">
        <v>463</v>
      </c>
    </row>
    <row r="142" spans="1:14" ht="22" customHeight="1">
      <c r="A142" s="1"/>
      <c r="B142" s="18" t="s">
        <v>464</v>
      </c>
      <c r="C142" s="18" t="s">
        <v>465</v>
      </c>
      <c r="D142" s="14">
        <v>0</v>
      </c>
      <c r="E142" s="14">
        <v>0</v>
      </c>
      <c r="F142" s="15">
        <v>0</v>
      </c>
      <c r="G142" s="19">
        <f t="shared" si="24"/>
        <v>0</v>
      </c>
      <c r="H142" s="20">
        <v>0</v>
      </c>
      <c r="I142" s="19">
        <f t="shared" si="25"/>
        <v>0</v>
      </c>
      <c r="J142" s="19">
        <f t="shared" si="26"/>
        <v>0</v>
      </c>
      <c r="K142" s="1"/>
      <c r="L142" s="1" t="s">
        <v>466</v>
      </c>
      <c r="N142" s="12" t="s">
        <v>467</v>
      </c>
    </row>
    <row r="143" spans="1:14" ht="22" customHeight="1">
      <c r="A143" s="1"/>
      <c r="B143" s="1" t="s">
        <v>468</v>
      </c>
      <c r="C143" s="1" t="s">
        <v>469</v>
      </c>
      <c r="D143" s="6">
        <v>20</v>
      </c>
      <c r="E143" s="21">
        <f>Planning!D7</f>
        <v>14</v>
      </c>
      <c r="F143" s="8">
        <v>18</v>
      </c>
      <c r="G143" s="16">
        <f t="shared" si="24"/>
        <v>5040</v>
      </c>
      <c r="H143" s="17">
        <v>0</v>
      </c>
      <c r="I143" s="16">
        <f t="shared" si="25"/>
        <v>0</v>
      </c>
      <c r="J143" s="16">
        <f t="shared" si="26"/>
        <v>5040</v>
      </c>
      <c r="K143" s="1"/>
      <c r="L143" s="1" t="s">
        <v>171</v>
      </c>
      <c r="N143" s="12" t="s">
        <v>470</v>
      </c>
    </row>
    <row r="144" spans="1:14" ht="22" customHeight="1">
      <c r="A144" s="1"/>
      <c r="B144" s="18" t="s">
        <v>471</v>
      </c>
      <c r="C144" s="18" t="s">
        <v>472</v>
      </c>
      <c r="D144" s="14">
        <v>24</v>
      </c>
      <c r="E144" s="14">
        <v>1</v>
      </c>
      <c r="F144" s="15">
        <v>12</v>
      </c>
      <c r="G144" s="19">
        <f t="shared" si="24"/>
        <v>288</v>
      </c>
      <c r="H144" s="20">
        <v>0</v>
      </c>
      <c r="I144" s="19">
        <f t="shared" si="25"/>
        <v>0</v>
      </c>
      <c r="J144" s="19">
        <f t="shared" si="26"/>
        <v>288</v>
      </c>
      <c r="K144" s="1"/>
      <c r="L144" s="1" t="s">
        <v>203</v>
      </c>
      <c r="N144" s="12" t="s">
        <v>473</v>
      </c>
    </row>
    <row r="145" spans="1:14" ht="22" customHeight="1">
      <c r="A145" s="1"/>
      <c r="B145" s="1" t="s">
        <v>474</v>
      </c>
      <c r="C145" s="1" t="s">
        <v>475</v>
      </c>
      <c r="D145" s="6">
        <v>1</v>
      </c>
      <c r="E145" s="6">
        <v>1</v>
      </c>
      <c r="F145" s="8">
        <v>400</v>
      </c>
      <c r="G145" s="16">
        <f t="shared" si="24"/>
        <v>400</v>
      </c>
      <c r="H145" s="17">
        <v>0</v>
      </c>
      <c r="I145" s="16">
        <f t="shared" si="25"/>
        <v>0</v>
      </c>
      <c r="J145" s="16">
        <f t="shared" si="26"/>
        <v>400</v>
      </c>
      <c r="K145" s="1"/>
      <c r="L145" s="1" t="s">
        <v>207</v>
      </c>
      <c r="N145" s="12" t="s">
        <v>476</v>
      </c>
    </row>
    <row r="146" spans="1:14" ht="22" customHeight="1">
      <c r="A146" s="1"/>
      <c r="B146" s="18" t="s">
        <v>477</v>
      </c>
      <c r="C146" s="18" t="s">
        <v>478</v>
      </c>
      <c r="D146" s="14">
        <v>1</v>
      </c>
      <c r="E146" s="14">
        <v>1</v>
      </c>
      <c r="F146" s="15">
        <v>150</v>
      </c>
      <c r="G146" s="19">
        <f t="shared" si="24"/>
        <v>150</v>
      </c>
      <c r="H146" s="20">
        <v>0</v>
      </c>
      <c r="I146" s="19">
        <f t="shared" si="25"/>
        <v>0</v>
      </c>
      <c r="J146" s="19">
        <f t="shared" si="26"/>
        <v>150</v>
      </c>
      <c r="K146" s="1"/>
      <c r="L146" s="1" t="s">
        <v>207</v>
      </c>
      <c r="N146" s="12" t="s">
        <v>479</v>
      </c>
    </row>
    <row r="147" spans="1:14" ht="22" customHeight="1">
      <c r="A147" s="1"/>
      <c r="B147" s="22"/>
      <c r="C147" s="22" t="s">
        <v>480</v>
      </c>
      <c r="D147" s="22"/>
      <c r="E147" s="22"/>
      <c r="F147" s="22"/>
      <c r="G147" s="23">
        <f>SUM(G141:G146)</f>
        <v>5878</v>
      </c>
      <c r="H147" s="23"/>
      <c r="I147" s="23">
        <f>SUM(I141:I146)</f>
        <v>0</v>
      </c>
      <c r="J147" s="23">
        <f>SUM(J141:J146)</f>
        <v>5878</v>
      </c>
      <c r="K147" s="1"/>
      <c r="L147" s="1"/>
      <c r="N147" s="12"/>
    </row>
    <row r="148" spans="1:14" ht="22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N148" s="12"/>
    </row>
    <row r="149" spans="1:14" ht="25" customHeight="1">
      <c r="A149" s="1"/>
      <c r="B149" s="4" t="s">
        <v>24</v>
      </c>
      <c r="C149" s="4"/>
      <c r="D149" s="4"/>
      <c r="E149" s="4"/>
      <c r="F149" s="4"/>
      <c r="G149" s="4"/>
      <c r="H149" s="4"/>
      <c r="I149" s="4"/>
      <c r="J149" s="4"/>
      <c r="K149" s="1"/>
      <c r="L149" s="1"/>
      <c r="N149" s="12"/>
    </row>
    <row r="150" spans="1:14" ht="22" customHeight="1">
      <c r="A150" s="1"/>
      <c r="B150" s="18" t="s">
        <v>481</v>
      </c>
      <c r="C150" s="18" t="s">
        <v>482</v>
      </c>
      <c r="D150" s="14">
        <v>1</v>
      </c>
      <c r="E150" s="14">
        <v>8</v>
      </c>
      <c r="F150" s="15">
        <v>550</v>
      </c>
      <c r="G150" s="19">
        <f t="shared" ref="G150:G159" si="27">ROUND(D150*E150*F150,0)</f>
        <v>4400</v>
      </c>
      <c r="H150" s="20">
        <v>0</v>
      </c>
      <c r="I150" s="19">
        <f t="shared" ref="I150:I159" si="28">ROUND(G150*H150,0)</f>
        <v>0</v>
      </c>
      <c r="J150" s="19">
        <f t="shared" ref="J150:J159" si="29">SUM(G150,I150)</f>
        <v>4400</v>
      </c>
      <c r="K150" s="1"/>
      <c r="L150" s="1" t="s">
        <v>153</v>
      </c>
      <c r="N150" s="12" t="s">
        <v>483</v>
      </c>
    </row>
    <row r="151" spans="1:14" ht="22" customHeight="1">
      <c r="A151" s="1"/>
      <c r="B151" s="1" t="s">
        <v>484</v>
      </c>
      <c r="C151" s="1" t="s">
        <v>485</v>
      </c>
      <c r="D151" s="6">
        <v>1</v>
      </c>
      <c r="E151" s="6">
        <v>1</v>
      </c>
      <c r="F151" s="8">
        <v>4500</v>
      </c>
      <c r="G151" s="16">
        <f t="shared" si="27"/>
        <v>4500</v>
      </c>
      <c r="H151" s="17">
        <v>0</v>
      </c>
      <c r="I151" s="16">
        <f t="shared" si="28"/>
        <v>0</v>
      </c>
      <c r="J151" s="16">
        <f t="shared" si="29"/>
        <v>4500</v>
      </c>
      <c r="K151" s="1"/>
      <c r="L151" s="1" t="s">
        <v>486</v>
      </c>
      <c r="N151" s="12" t="s">
        <v>487</v>
      </c>
    </row>
    <row r="152" spans="1:14" ht="22" customHeight="1">
      <c r="A152" s="1"/>
      <c r="B152" s="18" t="s">
        <v>488</v>
      </c>
      <c r="C152" s="18" t="s">
        <v>489</v>
      </c>
      <c r="D152" s="14">
        <v>1</v>
      </c>
      <c r="E152" s="14">
        <v>1</v>
      </c>
      <c r="F152" s="15">
        <v>1500</v>
      </c>
      <c r="G152" s="19">
        <f t="shared" si="27"/>
        <v>1500</v>
      </c>
      <c r="H152" s="20">
        <v>0</v>
      </c>
      <c r="I152" s="19">
        <f t="shared" si="28"/>
        <v>0</v>
      </c>
      <c r="J152" s="19">
        <f t="shared" si="29"/>
        <v>1500</v>
      </c>
      <c r="K152" s="1"/>
      <c r="L152" s="1" t="s">
        <v>282</v>
      </c>
      <c r="N152" s="12" t="s">
        <v>490</v>
      </c>
    </row>
    <row r="153" spans="1:14" ht="22" customHeight="1">
      <c r="A153" s="1"/>
      <c r="B153" s="1" t="s">
        <v>491</v>
      </c>
      <c r="C153" s="1" t="s">
        <v>492</v>
      </c>
      <c r="D153" s="6">
        <v>1</v>
      </c>
      <c r="E153" s="6">
        <v>1</v>
      </c>
      <c r="F153" s="8">
        <v>1800</v>
      </c>
      <c r="G153" s="16">
        <f t="shared" si="27"/>
        <v>1800</v>
      </c>
      <c r="H153" s="17">
        <v>0</v>
      </c>
      <c r="I153" s="16">
        <f t="shared" si="28"/>
        <v>0</v>
      </c>
      <c r="J153" s="16">
        <f t="shared" si="29"/>
        <v>1800</v>
      </c>
      <c r="K153" s="1"/>
      <c r="L153" s="1" t="s">
        <v>486</v>
      </c>
      <c r="N153" s="12" t="s">
        <v>493</v>
      </c>
    </row>
    <row r="154" spans="1:14" ht="22" customHeight="1">
      <c r="A154" s="1"/>
      <c r="B154" s="18" t="s">
        <v>494</v>
      </c>
      <c r="C154" s="18" t="s">
        <v>495</v>
      </c>
      <c r="D154" s="14">
        <v>1</v>
      </c>
      <c r="E154" s="14">
        <v>1</v>
      </c>
      <c r="F154" s="15">
        <v>1800</v>
      </c>
      <c r="G154" s="19">
        <f t="shared" si="27"/>
        <v>1800</v>
      </c>
      <c r="H154" s="20">
        <v>0</v>
      </c>
      <c r="I154" s="19">
        <f t="shared" si="28"/>
        <v>0</v>
      </c>
      <c r="J154" s="19">
        <f t="shared" si="29"/>
        <v>1800</v>
      </c>
      <c r="K154" s="1"/>
      <c r="L154" s="1" t="s">
        <v>486</v>
      </c>
      <c r="N154" s="12" t="s">
        <v>496</v>
      </c>
    </row>
    <row r="155" spans="1:14" ht="22" customHeight="1">
      <c r="A155" s="1"/>
      <c r="B155" s="1" t="s">
        <v>497</v>
      </c>
      <c r="C155" s="1" t="s">
        <v>498</v>
      </c>
      <c r="D155" s="6">
        <v>1</v>
      </c>
      <c r="E155" s="6">
        <v>1</v>
      </c>
      <c r="F155" s="8">
        <v>2000</v>
      </c>
      <c r="G155" s="16">
        <f t="shared" si="27"/>
        <v>2000</v>
      </c>
      <c r="H155" s="17">
        <v>0</v>
      </c>
      <c r="I155" s="16">
        <f t="shared" si="28"/>
        <v>0</v>
      </c>
      <c r="J155" s="16">
        <f t="shared" si="29"/>
        <v>2000</v>
      </c>
      <c r="K155" s="1"/>
      <c r="L155" s="1" t="s">
        <v>282</v>
      </c>
      <c r="N155" s="12" t="s">
        <v>499</v>
      </c>
    </row>
    <row r="156" spans="1:14" ht="22" customHeight="1">
      <c r="A156" s="1"/>
      <c r="B156" s="18" t="s">
        <v>500</v>
      </c>
      <c r="C156" s="18" t="s">
        <v>501</v>
      </c>
      <c r="D156" s="14">
        <v>1</v>
      </c>
      <c r="E156" s="14">
        <v>1</v>
      </c>
      <c r="F156" s="15">
        <v>2000</v>
      </c>
      <c r="G156" s="19">
        <f t="shared" si="27"/>
        <v>2000</v>
      </c>
      <c r="H156" s="20">
        <v>0</v>
      </c>
      <c r="I156" s="19">
        <f t="shared" si="28"/>
        <v>0</v>
      </c>
      <c r="J156" s="19">
        <f t="shared" si="29"/>
        <v>2000</v>
      </c>
      <c r="K156" s="1"/>
      <c r="L156" s="1" t="s">
        <v>282</v>
      </c>
      <c r="N156" s="12" t="s">
        <v>502</v>
      </c>
    </row>
    <row r="157" spans="1:14" ht="22" customHeight="1">
      <c r="A157" s="1"/>
      <c r="B157" s="1" t="s">
        <v>503</v>
      </c>
      <c r="C157" s="1" t="s">
        <v>504</v>
      </c>
      <c r="D157" s="6">
        <v>1</v>
      </c>
      <c r="E157" s="6">
        <v>1</v>
      </c>
      <c r="F157" s="8">
        <v>1200</v>
      </c>
      <c r="G157" s="16">
        <f t="shared" si="27"/>
        <v>1200</v>
      </c>
      <c r="H157" s="17">
        <v>0</v>
      </c>
      <c r="I157" s="16">
        <f t="shared" si="28"/>
        <v>0</v>
      </c>
      <c r="J157" s="16">
        <f t="shared" si="29"/>
        <v>1200</v>
      </c>
      <c r="K157" s="1"/>
      <c r="L157" s="1" t="s">
        <v>282</v>
      </c>
      <c r="N157" s="12" t="s">
        <v>505</v>
      </c>
    </row>
    <row r="158" spans="1:14" ht="22" customHeight="1">
      <c r="A158" s="1"/>
      <c r="B158" s="18" t="s">
        <v>506</v>
      </c>
      <c r="C158" s="18" t="s">
        <v>507</v>
      </c>
      <c r="D158" s="14">
        <v>1</v>
      </c>
      <c r="E158" s="14">
        <v>1</v>
      </c>
      <c r="F158" s="15">
        <v>500</v>
      </c>
      <c r="G158" s="19">
        <f t="shared" si="27"/>
        <v>500</v>
      </c>
      <c r="H158" s="20">
        <v>0</v>
      </c>
      <c r="I158" s="19">
        <f t="shared" si="28"/>
        <v>0</v>
      </c>
      <c r="J158" s="19">
        <f t="shared" si="29"/>
        <v>500</v>
      </c>
      <c r="K158" s="1"/>
      <c r="L158" s="1" t="s">
        <v>282</v>
      </c>
      <c r="N158" s="12" t="s">
        <v>508</v>
      </c>
    </row>
    <row r="159" spans="1:14" ht="22" customHeight="1">
      <c r="A159" s="1"/>
      <c r="B159" s="1" t="s">
        <v>509</v>
      </c>
      <c r="C159" s="1" t="s">
        <v>510</v>
      </c>
      <c r="D159" s="6">
        <v>1</v>
      </c>
      <c r="E159" s="21">
        <f>Planning!D10</f>
        <v>16</v>
      </c>
      <c r="F159" s="8">
        <v>100</v>
      </c>
      <c r="G159" s="16">
        <f t="shared" si="27"/>
        <v>1600</v>
      </c>
      <c r="H159" s="17">
        <v>0</v>
      </c>
      <c r="I159" s="16">
        <f t="shared" si="28"/>
        <v>0</v>
      </c>
      <c r="J159" s="16">
        <f t="shared" si="29"/>
        <v>1600</v>
      </c>
      <c r="K159" s="1"/>
      <c r="L159" s="1" t="s">
        <v>153</v>
      </c>
      <c r="N159" s="12" t="s">
        <v>511</v>
      </c>
    </row>
    <row r="160" spans="1:14" ht="22" customHeight="1">
      <c r="A160" s="1"/>
      <c r="B160" s="22"/>
      <c r="C160" s="22" t="s">
        <v>512</v>
      </c>
      <c r="D160" s="22"/>
      <c r="E160" s="22"/>
      <c r="F160" s="22"/>
      <c r="G160" s="23">
        <f>SUM(G150:G159)</f>
        <v>21300</v>
      </c>
      <c r="H160" s="23"/>
      <c r="I160" s="23">
        <f>SUM(I150:I159)</f>
        <v>0</v>
      </c>
      <c r="J160" s="23">
        <f>SUM(J150:J159)</f>
        <v>21300</v>
      </c>
      <c r="K160" s="1"/>
      <c r="L160" s="1"/>
      <c r="N160" s="12"/>
    </row>
    <row r="161" spans="1:14" ht="22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N161" s="12"/>
    </row>
    <row r="162" spans="1:14" ht="25" customHeight="1">
      <c r="A162" s="1"/>
      <c r="B162" s="4" t="s">
        <v>26</v>
      </c>
      <c r="C162" s="4"/>
      <c r="D162" s="4"/>
      <c r="E162" s="4"/>
      <c r="F162" s="4"/>
      <c r="G162" s="4"/>
      <c r="H162" s="4"/>
      <c r="I162" s="4"/>
      <c r="J162" s="4"/>
      <c r="K162" s="1"/>
      <c r="L162" s="1"/>
      <c r="N162" s="12"/>
    </row>
    <row r="163" spans="1:14" ht="22" customHeight="1">
      <c r="A163" s="1"/>
      <c r="B163" s="1" t="s">
        <v>513</v>
      </c>
      <c r="C163" s="1" t="s">
        <v>514</v>
      </c>
      <c r="D163" s="6">
        <v>1</v>
      </c>
      <c r="E163" s="21">
        <f>Planning!D20</f>
        <v>50</v>
      </c>
      <c r="F163" s="8">
        <v>140</v>
      </c>
      <c r="G163" s="16">
        <f>ROUND(D163*E163*F163,0)</f>
        <v>7000</v>
      </c>
      <c r="H163" s="17">
        <v>0</v>
      </c>
      <c r="I163" s="16">
        <f>ROUND(G163*H163,0)</f>
        <v>0</v>
      </c>
      <c r="J163" s="16">
        <f>SUM(G163,I163)</f>
        <v>7000</v>
      </c>
      <c r="K163" s="1"/>
      <c r="L163" s="1" t="s">
        <v>515</v>
      </c>
      <c r="N163" s="12" t="s">
        <v>516</v>
      </c>
    </row>
    <row r="164" spans="1:14" ht="22" customHeight="1">
      <c r="A164" s="1"/>
      <c r="B164" s="18" t="s">
        <v>517</v>
      </c>
      <c r="C164" s="18" t="s">
        <v>518</v>
      </c>
      <c r="D164" s="14">
        <v>1</v>
      </c>
      <c r="E164" s="26">
        <f>Planning!D21</f>
        <v>30</v>
      </c>
      <c r="F164" s="15">
        <v>450</v>
      </c>
      <c r="G164" s="19">
        <f>ROUND(D164*E164*F164,0)</f>
        <v>13500</v>
      </c>
      <c r="H164" s="20">
        <v>0</v>
      </c>
      <c r="I164" s="19">
        <f>ROUND(G164*H164,0)</f>
        <v>0</v>
      </c>
      <c r="J164" s="19">
        <f>SUM(G164,I164)</f>
        <v>13500</v>
      </c>
      <c r="K164" s="1"/>
      <c r="L164" s="1" t="s">
        <v>515</v>
      </c>
      <c r="N164" s="12" t="s">
        <v>519</v>
      </c>
    </row>
    <row r="165" spans="1:14" ht="22" customHeight="1">
      <c r="A165" s="1"/>
      <c r="B165" s="1" t="s">
        <v>520</v>
      </c>
      <c r="C165" s="1" t="s">
        <v>521</v>
      </c>
      <c r="D165" s="6">
        <v>1</v>
      </c>
      <c r="E165" s="21">
        <f>Planning!D22</f>
        <v>10</v>
      </c>
      <c r="F165" s="8">
        <v>950</v>
      </c>
      <c r="G165" s="16">
        <f>ROUND(D165*E165*F165,0)</f>
        <v>9500</v>
      </c>
      <c r="H165" s="17">
        <v>0</v>
      </c>
      <c r="I165" s="16">
        <f>ROUND(G165*H165,0)</f>
        <v>0</v>
      </c>
      <c r="J165" s="16">
        <f>SUM(G165,I165)</f>
        <v>9500</v>
      </c>
      <c r="K165" s="1"/>
      <c r="L165" s="1" t="s">
        <v>515</v>
      </c>
      <c r="N165" s="12" t="s">
        <v>522</v>
      </c>
    </row>
    <row r="166" spans="1:14" ht="22" customHeight="1">
      <c r="A166" s="1"/>
      <c r="B166" s="18" t="s">
        <v>523</v>
      </c>
      <c r="C166" s="18" t="s">
        <v>524</v>
      </c>
      <c r="D166" s="14">
        <v>1</v>
      </c>
      <c r="E166" s="14">
        <v>1</v>
      </c>
      <c r="F166" s="15">
        <v>2500</v>
      </c>
      <c r="G166" s="19">
        <f>ROUND(D166*E166*F166,0)</f>
        <v>2500</v>
      </c>
      <c r="H166" s="20">
        <v>0</v>
      </c>
      <c r="I166" s="19">
        <f>ROUND(G166*H166,0)</f>
        <v>0</v>
      </c>
      <c r="J166" s="19">
        <f>SUM(G166,I166)</f>
        <v>2500</v>
      </c>
      <c r="K166" s="1"/>
      <c r="L166" s="1" t="s">
        <v>207</v>
      </c>
      <c r="N166" s="12" t="s">
        <v>525</v>
      </c>
    </row>
    <row r="167" spans="1:14" ht="22" customHeight="1">
      <c r="A167" s="1"/>
      <c r="B167" s="1" t="s">
        <v>526</v>
      </c>
      <c r="C167" s="1" t="s">
        <v>527</v>
      </c>
      <c r="D167" s="6">
        <v>1</v>
      </c>
      <c r="E167" s="6">
        <v>1</v>
      </c>
      <c r="F167" s="8">
        <v>1000</v>
      </c>
      <c r="G167" s="16">
        <f>ROUND(D167*E167*F167,0)</f>
        <v>1000</v>
      </c>
      <c r="H167" s="17">
        <v>0</v>
      </c>
      <c r="I167" s="16">
        <f>ROUND(G167*H167,0)</f>
        <v>0</v>
      </c>
      <c r="J167" s="16">
        <f>SUM(G167,I167)</f>
        <v>1000</v>
      </c>
      <c r="K167" s="1"/>
      <c r="L167" s="1" t="s">
        <v>282</v>
      </c>
      <c r="N167" s="12" t="s">
        <v>528</v>
      </c>
    </row>
    <row r="168" spans="1:14" ht="22" customHeight="1">
      <c r="A168" s="1"/>
      <c r="B168" s="22"/>
      <c r="C168" s="22" t="s">
        <v>529</v>
      </c>
      <c r="D168" s="22"/>
      <c r="E168" s="22"/>
      <c r="F168" s="22"/>
      <c r="G168" s="23">
        <f>SUM(G163:G167)</f>
        <v>33500</v>
      </c>
      <c r="H168" s="23"/>
      <c r="I168" s="23">
        <f>SUM(I163:I167)</f>
        <v>0</v>
      </c>
      <c r="J168" s="23">
        <f>SUM(J163:J167)</f>
        <v>33500</v>
      </c>
      <c r="K168" s="1"/>
      <c r="L168" s="1"/>
      <c r="N168" s="12"/>
    </row>
    <row r="169" spans="1:14" ht="22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N169" s="12"/>
    </row>
    <row r="170" spans="1:14" ht="25" customHeight="1">
      <c r="A170" s="1"/>
      <c r="B170" s="4" t="s">
        <v>27</v>
      </c>
      <c r="C170" s="4"/>
      <c r="D170" s="4"/>
      <c r="E170" s="4"/>
      <c r="F170" s="4"/>
      <c r="G170" s="4"/>
      <c r="H170" s="4"/>
      <c r="I170" s="4"/>
      <c r="J170" s="4"/>
      <c r="K170" s="1"/>
      <c r="L170" s="1"/>
      <c r="N170" s="12"/>
    </row>
    <row r="171" spans="1:14" ht="22" customHeight="1">
      <c r="A171" s="1"/>
      <c r="B171" s="1" t="s">
        <v>530</v>
      </c>
      <c r="C171" s="1" t="s">
        <v>531</v>
      </c>
      <c r="D171" s="6">
        <v>1</v>
      </c>
      <c r="E171" s="6">
        <v>10</v>
      </c>
      <c r="F171" s="8">
        <v>600</v>
      </c>
      <c r="G171" s="16">
        <f t="shared" ref="G171:G181" si="30">ROUND(D171*E171*F171,0)</f>
        <v>6000</v>
      </c>
      <c r="H171" s="17">
        <v>0</v>
      </c>
      <c r="I171" s="16">
        <f t="shared" ref="I171:I181" si="31">ROUND(G171*H171,0)</f>
        <v>0</v>
      </c>
      <c r="J171" s="16">
        <f t="shared" ref="J171:J181" si="32">SUM(G171,I171)</f>
        <v>6000</v>
      </c>
      <c r="K171" s="1"/>
      <c r="L171" s="1" t="s">
        <v>153</v>
      </c>
      <c r="N171" s="12" t="s">
        <v>532</v>
      </c>
    </row>
    <row r="172" spans="1:14" ht="22" customHeight="1">
      <c r="A172" s="1"/>
      <c r="B172" s="18" t="s">
        <v>533</v>
      </c>
      <c r="C172" s="18" t="s">
        <v>534</v>
      </c>
      <c r="D172" s="14">
        <v>1</v>
      </c>
      <c r="E172" s="14">
        <v>3</v>
      </c>
      <c r="F172" s="15">
        <v>300</v>
      </c>
      <c r="G172" s="19">
        <f t="shared" si="30"/>
        <v>900</v>
      </c>
      <c r="H172" s="20">
        <v>0</v>
      </c>
      <c r="I172" s="19">
        <f t="shared" si="31"/>
        <v>0</v>
      </c>
      <c r="J172" s="19">
        <f t="shared" si="32"/>
        <v>900</v>
      </c>
      <c r="K172" s="1"/>
      <c r="L172" s="1" t="s">
        <v>153</v>
      </c>
      <c r="N172" s="12" t="s">
        <v>535</v>
      </c>
    </row>
    <row r="173" spans="1:14" ht="22" customHeight="1">
      <c r="A173" s="1"/>
      <c r="B173" s="1" t="s">
        <v>536</v>
      </c>
      <c r="C173" s="1" t="s">
        <v>537</v>
      </c>
      <c r="D173" s="6">
        <v>1</v>
      </c>
      <c r="E173" s="6">
        <v>1</v>
      </c>
      <c r="F173" s="8">
        <v>1200</v>
      </c>
      <c r="G173" s="16">
        <f t="shared" si="30"/>
        <v>1200</v>
      </c>
      <c r="H173" s="17">
        <v>0</v>
      </c>
      <c r="I173" s="16">
        <f t="shared" si="31"/>
        <v>0</v>
      </c>
      <c r="J173" s="16">
        <f t="shared" si="32"/>
        <v>1200</v>
      </c>
      <c r="K173" s="1"/>
      <c r="L173" s="1" t="s">
        <v>282</v>
      </c>
      <c r="N173" s="12" t="s">
        <v>538</v>
      </c>
    </row>
    <row r="174" spans="1:14" ht="22" customHeight="1">
      <c r="A174" s="1"/>
      <c r="B174" s="18" t="s">
        <v>539</v>
      </c>
      <c r="C174" s="18" t="s">
        <v>540</v>
      </c>
      <c r="D174" s="14">
        <v>1</v>
      </c>
      <c r="E174" s="14">
        <v>1</v>
      </c>
      <c r="F174" s="15">
        <v>2000</v>
      </c>
      <c r="G174" s="19">
        <f t="shared" si="30"/>
        <v>2000</v>
      </c>
      <c r="H174" s="20">
        <v>0</v>
      </c>
      <c r="I174" s="19">
        <f t="shared" si="31"/>
        <v>0</v>
      </c>
      <c r="J174" s="19">
        <f t="shared" si="32"/>
        <v>2000</v>
      </c>
      <c r="K174" s="1"/>
      <c r="L174" s="1" t="s">
        <v>282</v>
      </c>
      <c r="N174" s="12" t="s">
        <v>541</v>
      </c>
    </row>
    <row r="175" spans="1:14" ht="22" customHeight="1">
      <c r="A175" s="1"/>
      <c r="B175" s="1" t="s">
        <v>542</v>
      </c>
      <c r="C175" s="1" t="s">
        <v>543</v>
      </c>
      <c r="D175" s="6">
        <v>1</v>
      </c>
      <c r="E175" s="6">
        <v>1</v>
      </c>
      <c r="F175" s="8">
        <v>500</v>
      </c>
      <c r="G175" s="16">
        <f t="shared" si="30"/>
        <v>500</v>
      </c>
      <c r="H175" s="17">
        <v>0</v>
      </c>
      <c r="I175" s="16">
        <f t="shared" si="31"/>
        <v>0</v>
      </c>
      <c r="J175" s="16">
        <f t="shared" si="32"/>
        <v>500</v>
      </c>
      <c r="K175" s="1"/>
      <c r="L175" s="1" t="s">
        <v>282</v>
      </c>
      <c r="N175" s="12" t="s">
        <v>544</v>
      </c>
    </row>
    <row r="176" spans="1:14" ht="22" customHeight="1">
      <c r="A176" s="1"/>
      <c r="B176" s="18" t="s">
        <v>545</v>
      </c>
      <c r="C176" s="18" t="s">
        <v>546</v>
      </c>
      <c r="D176" s="14">
        <v>1</v>
      </c>
      <c r="E176" s="14">
        <v>1</v>
      </c>
      <c r="F176" s="15">
        <v>1500</v>
      </c>
      <c r="G176" s="19">
        <f t="shared" si="30"/>
        <v>1500</v>
      </c>
      <c r="H176" s="20">
        <v>0</v>
      </c>
      <c r="I176" s="19">
        <f t="shared" si="31"/>
        <v>0</v>
      </c>
      <c r="J176" s="19">
        <f t="shared" si="32"/>
        <v>1500</v>
      </c>
      <c r="K176" s="1"/>
      <c r="L176" s="1" t="s">
        <v>282</v>
      </c>
      <c r="N176" s="12" t="s">
        <v>547</v>
      </c>
    </row>
    <row r="177" spans="1:14" ht="22" customHeight="1">
      <c r="A177" s="1"/>
      <c r="B177" s="1" t="s">
        <v>548</v>
      </c>
      <c r="C177" s="1" t="s">
        <v>549</v>
      </c>
      <c r="D177" s="6">
        <v>1</v>
      </c>
      <c r="E177" s="6">
        <v>1</v>
      </c>
      <c r="F177" s="8">
        <v>1500</v>
      </c>
      <c r="G177" s="16">
        <f t="shared" si="30"/>
        <v>1500</v>
      </c>
      <c r="H177" s="17">
        <v>0</v>
      </c>
      <c r="I177" s="16">
        <f t="shared" si="31"/>
        <v>0</v>
      </c>
      <c r="J177" s="16">
        <f t="shared" si="32"/>
        <v>1500</v>
      </c>
      <c r="K177" s="1"/>
      <c r="L177" s="1" t="s">
        <v>282</v>
      </c>
      <c r="N177" s="12" t="s">
        <v>550</v>
      </c>
    </row>
    <row r="178" spans="1:14" ht="22" customHeight="1">
      <c r="A178" s="1"/>
      <c r="B178" s="18" t="s">
        <v>551</v>
      </c>
      <c r="C178" s="18" t="s">
        <v>552</v>
      </c>
      <c r="D178" s="14">
        <v>1</v>
      </c>
      <c r="E178" s="14">
        <v>1</v>
      </c>
      <c r="F178" s="15">
        <v>300</v>
      </c>
      <c r="G178" s="19">
        <f t="shared" si="30"/>
        <v>300</v>
      </c>
      <c r="H178" s="20">
        <v>0</v>
      </c>
      <c r="I178" s="19">
        <f t="shared" si="31"/>
        <v>0</v>
      </c>
      <c r="J178" s="19">
        <f t="shared" si="32"/>
        <v>300</v>
      </c>
      <c r="K178" s="1"/>
      <c r="L178" s="1" t="s">
        <v>282</v>
      </c>
      <c r="N178" s="12" t="s">
        <v>553</v>
      </c>
    </row>
    <row r="179" spans="1:14" ht="22" customHeight="1">
      <c r="A179" s="1"/>
      <c r="B179" s="1" t="s">
        <v>554</v>
      </c>
      <c r="C179" s="1" t="s">
        <v>555</v>
      </c>
      <c r="D179" s="6">
        <v>1</v>
      </c>
      <c r="E179" s="6">
        <v>1</v>
      </c>
      <c r="F179" s="8">
        <v>1500</v>
      </c>
      <c r="G179" s="16">
        <f t="shared" si="30"/>
        <v>1500</v>
      </c>
      <c r="H179" s="17">
        <v>0</v>
      </c>
      <c r="I179" s="16">
        <f t="shared" si="31"/>
        <v>0</v>
      </c>
      <c r="J179" s="16">
        <f t="shared" si="32"/>
        <v>1500</v>
      </c>
      <c r="K179" s="1"/>
      <c r="L179" s="1" t="s">
        <v>282</v>
      </c>
      <c r="N179" s="12" t="s">
        <v>556</v>
      </c>
    </row>
    <row r="180" spans="1:14" ht="22" customHeight="1">
      <c r="A180" s="1"/>
      <c r="B180" s="18" t="s">
        <v>557</v>
      </c>
      <c r="C180" s="18" t="s">
        <v>558</v>
      </c>
      <c r="D180" s="14">
        <v>1</v>
      </c>
      <c r="E180" s="14">
        <v>1</v>
      </c>
      <c r="F180" s="15">
        <v>450</v>
      </c>
      <c r="G180" s="19">
        <f t="shared" si="30"/>
        <v>450</v>
      </c>
      <c r="H180" s="20">
        <v>0</v>
      </c>
      <c r="I180" s="19">
        <f t="shared" si="31"/>
        <v>0</v>
      </c>
      <c r="J180" s="19">
        <f t="shared" si="32"/>
        <v>450</v>
      </c>
      <c r="K180" s="1"/>
      <c r="L180" s="1" t="s">
        <v>282</v>
      </c>
      <c r="N180" s="12" t="s">
        <v>559</v>
      </c>
    </row>
    <row r="181" spans="1:14" ht="22" customHeight="1">
      <c r="A181" s="1"/>
      <c r="B181" s="1" t="s">
        <v>560</v>
      </c>
      <c r="C181" s="1" t="s">
        <v>561</v>
      </c>
      <c r="D181" s="6">
        <v>1</v>
      </c>
      <c r="E181" s="6">
        <v>1</v>
      </c>
      <c r="F181" s="8">
        <v>400</v>
      </c>
      <c r="G181" s="16">
        <f t="shared" si="30"/>
        <v>400</v>
      </c>
      <c r="H181" s="17">
        <v>0</v>
      </c>
      <c r="I181" s="16">
        <f t="shared" si="31"/>
        <v>0</v>
      </c>
      <c r="J181" s="16">
        <f t="shared" si="32"/>
        <v>400</v>
      </c>
      <c r="K181" s="1"/>
      <c r="L181" s="1" t="s">
        <v>282</v>
      </c>
      <c r="N181" s="12" t="s">
        <v>562</v>
      </c>
    </row>
    <row r="182" spans="1:14" ht="22" customHeight="1">
      <c r="A182" s="1"/>
      <c r="B182" s="22"/>
      <c r="C182" s="22" t="s">
        <v>563</v>
      </c>
      <c r="D182" s="22"/>
      <c r="E182" s="22"/>
      <c r="F182" s="22"/>
      <c r="G182" s="23">
        <f>SUM(G171:G181)</f>
        <v>16250</v>
      </c>
      <c r="H182" s="23"/>
      <c r="I182" s="23">
        <f>SUM(I171:I181)</f>
        <v>0</v>
      </c>
      <c r="J182" s="23">
        <f>SUM(J171:J181)</f>
        <v>16250</v>
      </c>
      <c r="K182" s="1"/>
      <c r="L182" s="1"/>
      <c r="N182" s="12"/>
    </row>
    <row r="183" spans="1:14" ht="22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N183" s="12"/>
    </row>
    <row r="184" spans="1:14" ht="25" customHeight="1">
      <c r="A184" s="1"/>
      <c r="B184" s="4" t="s">
        <v>29</v>
      </c>
      <c r="C184" s="4"/>
      <c r="D184" s="4"/>
      <c r="E184" s="4"/>
      <c r="F184" s="4"/>
      <c r="G184" s="4"/>
      <c r="H184" s="4"/>
      <c r="I184" s="4"/>
      <c r="J184" s="4"/>
      <c r="K184" s="1"/>
      <c r="L184" s="1"/>
      <c r="N184" s="12"/>
    </row>
    <row r="185" spans="1:14" ht="22" customHeight="1">
      <c r="A185" s="1"/>
      <c r="B185" s="1" t="s">
        <v>564</v>
      </c>
      <c r="C185" s="1" t="s">
        <v>565</v>
      </c>
      <c r="D185" s="6">
        <v>1</v>
      </c>
      <c r="E185" s="6">
        <v>1</v>
      </c>
      <c r="F185" s="8">
        <v>2200</v>
      </c>
      <c r="G185" s="16">
        <f t="shared" ref="G185:G190" si="33">ROUND(D185*E185*F185,0)</f>
        <v>2200</v>
      </c>
      <c r="H185" s="17">
        <v>0</v>
      </c>
      <c r="I185" s="16">
        <f t="shared" ref="I185:I190" si="34">ROUND(G185*H185,0)</f>
        <v>0</v>
      </c>
      <c r="J185" s="16">
        <f t="shared" ref="J185:J190" si="35">SUM(G185,I185)</f>
        <v>2200</v>
      </c>
      <c r="K185" s="1"/>
      <c r="L185" s="1" t="s">
        <v>566</v>
      </c>
      <c r="N185" s="12" t="s">
        <v>567</v>
      </c>
    </row>
    <row r="186" spans="1:14" ht="22" customHeight="1">
      <c r="A186" s="1"/>
      <c r="B186" s="18" t="s">
        <v>568</v>
      </c>
      <c r="C186" s="18" t="s">
        <v>569</v>
      </c>
      <c r="D186" s="14">
        <v>1</v>
      </c>
      <c r="E186" s="14">
        <v>1</v>
      </c>
      <c r="F186" s="15">
        <v>1800</v>
      </c>
      <c r="G186" s="19">
        <f t="shared" si="33"/>
        <v>1800</v>
      </c>
      <c r="H186" s="20">
        <v>0</v>
      </c>
      <c r="I186" s="19">
        <f t="shared" si="34"/>
        <v>0</v>
      </c>
      <c r="J186" s="19">
        <f t="shared" si="35"/>
        <v>1800</v>
      </c>
      <c r="K186" s="1"/>
      <c r="L186" s="1" t="s">
        <v>566</v>
      </c>
      <c r="N186" s="12" t="s">
        <v>570</v>
      </c>
    </row>
    <row r="187" spans="1:14" ht="22" customHeight="1">
      <c r="A187" s="1"/>
      <c r="B187" s="1" t="s">
        <v>571</v>
      </c>
      <c r="C187" s="1" t="s">
        <v>572</v>
      </c>
      <c r="D187" s="6">
        <v>1</v>
      </c>
      <c r="E187" s="6">
        <v>1</v>
      </c>
      <c r="F187" s="8">
        <v>1000</v>
      </c>
      <c r="G187" s="16">
        <f t="shared" si="33"/>
        <v>1000</v>
      </c>
      <c r="H187" s="17">
        <v>0</v>
      </c>
      <c r="I187" s="16">
        <f t="shared" si="34"/>
        <v>0</v>
      </c>
      <c r="J187" s="16">
        <f t="shared" si="35"/>
        <v>1000</v>
      </c>
      <c r="K187" s="1"/>
      <c r="L187" s="1" t="s">
        <v>282</v>
      </c>
      <c r="N187" s="12" t="s">
        <v>573</v>
      </c>
    </row>
    <row r="188" spans="1:14" ht="22" customHeight="1">
      <c r="A188" s="1"/>
      <c r="B188" s="18" t="s">
        <v>574</v>
      </c>
      <c r="C188" s="18" t="s">
        <v>575</v>
      </c>
      <c r="D188" s="14">
        <v>1</v>
      </c>
      <c r="E188" s="14">
        <v>1</v>
      </c>
      <c r="F188" s="15">
        <v>500</v>
      </c>
      <c r="G188" s="19">
        <f t="shared" si="33"/>
        <v>500</v>
      </c>
      <c r="H188" s="20">
        <v>0</v>
      </c>
      <c r="I188" s="19">
        <f t="shared" si="34"/>
        <v>0</v>
      </c>
      <c r="J188" s="19">
        <f t="shared" si="35"/>
        <v>500</v>
      </c>
      <c r="K188" s="1"/>
      <c r="L188" s="1" t="s">
        <v>207</v>
      </c>
      <c r="N188" s="12" t="s">
        <v>576</v>
      </c>
    </row>
    <row r="189" spans="1:14" ht="22" customHeight="1">
      <c r="A189" s="1"/>
      <c r="B189" s="1" t="s">
        <v>577</v>
      </c>
      <c r="C189" s="1" t="s">
        <v>578</v>
      </c>
      <c r="D189" s="6">
        <v>1</v>
      </c>
      <c r="E189" s="6">
        <v>1</v>
      </c>
      <c r="F189" s="8">
        <v>1200</v>
      </c>
      <c r="G189" s="16">
        <f t="shared" si="33"/>
        <v>1200</v>
      </c>
      <c r="H189" s="17">
        <v>0</v>
      </c>
      <c r="I189" s="16">
        <f t="shared" si="34"/>
        <v>0</v>
      </c>
      <c r="J189" s="16">
        <f t="shared" si="35"/>
        <v>1200</v>
      </c>
      <c r="K189" s="1"/>
      <c r="L189" s="1" t="s">
        <v>282</v>
      </c>
      <c r="N189" s="12" t="s">
        <v>579</v>
      </c>
    </row>
    <row r="190" spans="1:14" ht="22" customHeight="1">
      <c r="A190" s="1"/>
      <c r="B190" s="18" t="s">
        <v>580</v>
      </c>
      <c r="C190" s="18" t="s">
        <v>581</v>
      </c>
      <c r="D190" s="14">
        <v>1</v>
      </c>
      <c r="E190" s="14">
        <v>1</v>
      </c>
      <c r="F190" s="15">
        <v>500</v>
      </c>
      <c r="G190" s="19">
        <f t="shared" si="33"/>
        <v>500</v>
      </c>
      <c r="H190" s="20">
        <v>0</v>
      </c>
      <c r="I190" s="19">
        <f t="shared" si="34"/>
        <v>0</v>
      </c>
      <c r="J190" s="19">
        <f t="shared" si="35"/>
        <v>500</v>
      </c>
      <c r="K190" s="1"/>
      <c r="L190" s="1" t="s">
        <v>282</v>
      </c>
      <c r="N190" s="12" t="s">
        <v>582</v>
      </c>
    </row>
    <row r="191" spans="1:14" ht="22" customHeight="1">
      <c r="A191" s="1"/>
      <c r="B191" s="22"/>
      <c r="C191" s="22" t="s">
        <v>583</v>
      </c>
      <c r="D191" s="22"/>
      <c r="E191" s="22"/>
      <c r="F191" s="22"/>
      <c r="G191" s="23">
        <f>SUM(G185:G190)</f>
        <v>7200</v>
      </c>
      <c r="H191" s="23"/>
      <c r="I191" s="23">
        <f>SUM(I185:I190)</f>
        <v>0</v>
      </c>
      <c r="J191" s="23">
        <f>SUM(J185:J190)</f>
        <v>7200</v>
      </c>
      <c r="K191" s="1"/>
      <c r="L191" s="1"/>
      <c r="N191" s="12"/>
    </row>
    <row r="192" spans="1:14" ht="22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N192" s="12"/>
    </row>
    <row r="193" spans="1:14" ht="25" customHeight="1">
      <c r="A193" s="1"/>
      <c r="B193" s="4" t="s">
        <v>30</v>
      </c>
      <c r="C193" s="4"/>
      <c r="D193" s="4"/>
      <c r="E193" s="4"/>
      <c r="F193" s="4"/>
      <c r="G193" s="4"/>
      <c r="H193" s="4"/>
      <c r="I193" s="4"/>
      <c r="J193" s="4"/>
      <c r="K193" s="1"/>
      <c r="L193" s="1"/>
      <c r="N193" s="12"/>
    </row>
    <row r="194" spans="1:14" ht="22" customHeight="1">
      <c r="A194" s="1"/>
      <c r="B194" s="18" t="s">
        <v>584</v>
      </c>
      <c r="C194" s="18" t="s">
        <v>585</v>
      </c>
      <c r="D194" s="14">
        <v>1</v>
      </c>
      <c r="E194" s="14">
        <v>1</v>
      </c>
      <c r="F194" s="15">
        <v>400</v>
      </c>
      <c r="G194" s="19">
        <f>ROUND(D194*E194*F194,0)</f>
        <v>400</v>
      </c>
      <c r="H194" s="20">
        <v>0</v>
      </c>
      <c r="I194" s="19">
        <f>ROUND(G194*H194,0)</f>
        <v>0</v>
      </c>
      <c r="J194" s="19">
        <f>SUM(G194,I194)</f>
        <v>400</v>
      </c>
      <c r="K194" s="1"/>
      <c r="L194" s="1" t="s">
        <v>282</v>
      </c>
      <c r="N194" s="12" t="s">
        <v>586</v>
      </c>
    </row>
    <row r="195" spans="1:14" ht="22" customHeight="1">
      <c r="A195" s="1"/>
      <c r="B195" s="1" t="s">
        <v>587</v>
      </c>
      <c r="C195" s="1" t="s">
        <v>588</v>
      </c>
      <c r="D195" s="6">
        <v>1</v>
      </c>
      <c r="E195" s="6">
        <v>1</v>
      </c>
      <c r="F195" s="8">
        <v>350</v>
      </c>
      <c r="G195" s="16">
        <f>ROUND(D195*E195*F195,0)</f>
        <v>350</v>
      </c>
      <c r="H195" s="17">
        <v>0</v>
      </c>
      <c r="I195" s="16">
        <f>ROUND(G195*H195,0)</f>
        <v>0</v>
      </c>
      <c r="J195" s="16">
        <f>SUM(G195,I195)</f>
        <v>350</v>
      </c>
      <c r="K195" s="1"/>
      <c r="L195" s="1" t="s">
        <v>282</v>
      </c>
      <c r="N195" s="12" t="s">
        <v>589</v>
      </c>
    </row>
    <row r="196" spans="1:14" ht="22" customHeight="1">
      <c r="A196" s="1"/>
      <c r="B196" s="18" t="s">
        <v>590</v>
      </c>
      <c r="C196" s="18" t="s">
        <v>591</v>
      </c>
      <c r="D196" s="14">
        <v>10</v>
      </c>
      <c r="E196" s="14">
        <v>1</v>
      </c>
      <c r="F196" s="15">
        <v>50</v>
      </c>
      <c r="G196" s="19">
        <f>ROUND(D196*E196*F196,0)</f>
        <v>500</v>
      </c>
      <c r="H196" s="20">
        <v>0</v>
      </c>
      <c r="I196" s="19">
        <f>ROUND(G196*H196,0)</f>
        <v>0</v>
      </c>
      <c r="J196" s="19">
        <f>SUM(G196,I196)</f>
        <v>500</v>
      </c>
      <c r="K196" s="1"/>
      <c r="L196" s="1" t="s">
        <v>592</v>
      </c>
      <c r="N196" s="12" t="s">
        <v>593</v>
      </c>
    </row>
    <row r="197" spans="1:14" ht="22" customHeight="1">
      <c r="A197" s="1"/>
      <c r="B197" s="1" t="s">
        <v>594</v>
      </c>
      <c r="C197" s="1" t="s">
        <v>595</v>
      </c>
      <c r="D197" s="6">
        <v>1</v>
      </c>
      <c r="E197" s="6">
        <v>1</v>
      </c>
      <c r="F197" s="8">
        <v>250</v>
      </c>
      <c r="G197" s="16">
        <f>ROUND(D197*E197*F197,0)</f>
        <v>250</v>
      </c>
      <c r="H197" s="17">
        <v>0</v>
      </c>
      <c r="I197" s="16">
        <f>ROUND(G197*H197,0)</f>
        <v>0</v>
      </c>
      <c r="J197" s="16">
        <f>SUM(G197,I197)</f>
        <v>250</v>
      </c>
      <c r="K197" s="1"/>
      <c r="L197" s="1" t="s">
        <v>207</v>
      </c>
      <c r="N197" s="12" t="s">
        <v>596</v>
      </c>
    </row>
    <row r="198" spans="1:14" ht="22" customHeight="1">
      <c r="A198" s="1"/>
      <c r="B198" s="22"/>
      <c r="C198" s="22" t="s">
        <v>597</v>
      </c>
      <c r="D198" s="22"/>
      <c r="E198" s="22"/>
      <c r="F198" s="22"/>
      <c r="G198" s="23">
        <f>SUM(G194:G197)</f>
        <v>1500</v>
      </c>
      <c r="H198" s="23"/>
      <c r="I198" s="23">
        <f>SUM(I194:I197)</f>
        <v>0</v>
      </c>
      <c r="J198" s="23">
        <f>SUM(J194:J197)</f>
        <v>1500</v>
      </c>
      <c r="K198" s="1"/>
      <c r="L198" s="1"/>
      <c r="N198" s="12"/>
    </row>
    <row r="199" spans="1:14" ht="22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N199" s="12"/>
    </row>
    <row r="200" spans="1:14" ht="22" customHeight="1">
      <c r="A200" s="1"/>
      <c r="B200" s="9"/>
      <c r="C200" s="9" t="s">
        <v>598</v>
      </c>
      <c r="D200" s="9"/>
      <c r="E200" s="9"/>
      <c r="F200" s="9"/>
      <c r="G200" s="30">
        <f>SUM(G16,G23,G41,G65,G77,G97,G105,G116,G127,G138,G147,G160,G168,G182,G191,G198)</f>
        <v>189169</v>
      </c>
      <c r="H200" s="30"/>
      <c r="I200" s="30">
        <f>SUM(I16,I23,I41,I65,I77,I97,I105,I116,I127,I138,I147,I160,I168,I182,I191,I198)</f>
        <v>10909</v>
      </c>
      <c r="J200" s="30">
        <f>SUM(J16,J23,J41,J65,J77,J97,J105,J116,J127,J138,J147,J160,J168,J182,J191,J198)</f>
        <v>200078</v>
      </c>
      <c r="K200" s="1"/>
      <c r="L200" s="1"/>
      <c r="N200" s="12"/>
    </row>
    <row r="201" spans="1:14" ht="22" customHeight="1">
      <c r="A201" s="1"/>
      <c r="B201" s="1"/>
      <c r="C201" s="1" t="s">
        <v>32</v>
      </c>
      <c r="D201" s="1"/>
      <c r="E201" s="1"/>
      <c r="F201" s="27">
        <f>Planning!D14</f>
        <v>0</v>
      </c>
      <c r="G201" s="16">
        <f>ROUND(SUM(G26,G27,G28,G29,G30,G31,G32,G33,G34,G35,G36,G38,G39)*F201,0)</f>
        <v>0</v>
      </c>
      <c r="H201" s="27">
        <f>Planning!D11</f>
        <v>0.16</v>
      </c>
      <c r="I201" s="16">
        <f>ROUND(G201*H201,0)</f>
        <v>0</v>
      </c>
      <c r="J201" s="16">
        <f>SUM(G201,I201)</f>
        <v>0</v>
      </c>
      <c r="K201" s="1"/>
      <c r="L201" s="1"/>
      <c r="N201" s="12" t="s">
        <v>599</v>
      </c>
    </row>
    <row r="202" spans="1:14" ht="22" customHeight="1">
      <c r="A202" s="1"/>
      <c r="B202" s="1"/>
      <c r="C202" s="1" t="s">
        <v>33</v>
      </c>
      <c r="D202" s="1"/>
      <c r="E202" s="1"/>
      <c r="F202" s="27">
        <f>Planning!D15</f>
        <v>0.08</v>
      </c>
      <c r="G202" s="16"/>
      <c r="H202" s="16"/>
      <c r="I202" s="16"/>
      <c r="J202" s="16">
        <f>ROUND(SUM(G68,G69,G70,G71,G72,G73,G74,G75,G76,G80,G81,G82,G83,G84,G85,G86,G87,G88,G89,G90,G91,G92,G93,G94,G95,G96,G100,G101,G102,G103,G104,G108,G109,G110,G111,G112,G113,G114,G115)*F202,0)</f>
        <v>1938</v>
      </c>
      <c r="K202" s="1"/>
      <c r="L202" s="1"/>
      <c r="N202" s="12" t="s">
        <v>600</v>
      </c>
    </row>
    <row r="203" spans="1:14" ht="22" customHeight="1">
      <c r="A203" s="1"/>
      <c r="B203" s="1"/>
      <c r="C203" s="1" t="s">
        <v>601</v>
      </c>
      <c r="D203" s="1"/>
      <c r="E203" s="1"/>
      <c r="F203" s="1"/>
      <c r="G203" s="16"/>
      <c r="H203" s="16"/>
      <c r="I203" s="16"/>
      <c r="J203" s="16">
        <f>SUM(J200:J202)</f>
        <v>202016</v>
      </c>
      <c r="K203" s="1"/>
      <c r="L203" s="1"/>
      <c r="N203" s="12"/>
    </row>
    <row r="204" spans="1:14" ht="22" customHeight="1">
      <c r="A204" s="1"/>
      <c r="B204" s="1"/>
      <c r="C204" s="1" t="s">
        <v>34</v>
      </c>
      <c r="D204" s="1"/>
      <c r="E204" s="1"/>
      <c r="F204" s="27">
        <f>Planning!D16</f>
        <v>0.15</v>
      </c>
      <c r="G204" s="16"/>
      <c r="H204" s="16"/>
      <c r="I204" s="16"/>
      <c r="J204" s="16">
        <f>ROUND(J203*F204,0)</f>
        <v>30302</v>
      </c>
      <c r="K204" s="1"/>
      <c r="L204" s="1"/>
      <c r="N204" s="12" t="s">
        <v>602</v>
      </c>
    </row>
    <row r="205" spans="1:14" ht="22" customHeight="1">
      <c r="A205" s="1"/>
      <c r="B205" s="1"/>
      <c r="C205" s="1" t="s">
        <v>35</v>
      </c>
      <c r="D205" s="1"/>
      <c r="E205" s="1"/>
      <c r="F205" s="27">
        <f>Planning!D17</f>
        <v>0</v>
      </c>
      <c r="G205" s="16"/>
      <c r="H205" s="16"/>
      <c r="I205" s="16"/>
      <c r="J205" s="16">
        <f>ROUND(J203*F205,0)</f>
        <v>0</v>
      </c>
      <c r="K205" s="1"/>
      <c r="L205" s="1"/>
      <c r="N205" s="12" t="s">
        <v>603</v>
      </c>
    </row>
    <row r="206" spans="1:14" ht="22" customHeight="1">
      <c r="A206" s="1"/>
      <c r="B206" s="1"/>
      <c r="C206" s="1" t="s">
        <v>36</v>
      </c>
      <c r="D206" s="1"/>
      <c r="E206" s="1"/>
      <c r="F206" s="27">
        <f>Planning!D18</f>
        <v>0</v>
      </c>
      <c r="G206" s="16"/>
      <c r="H206" s="16"/>
      <c r="I206" s="16"/>
      <c r="J206" s="16">
        <f>ROUND(SUM(J203:J205)*F206,0)</f>
        <v>0</v>
      </c>
      <c r="K206" s="1"/>
      <c r="L206" s="1"/>
      <c r="N206" s="12" t="s">
        <v>604</v>
      </c>
    </row>
    <row r="207" spans="1:14" ht="30" customHeight="1">
      <c r="A207" s="1"/>
      <c r="B207" s="28"/>
      <c r="C207" s="28" t="s">
        <v>605</v>
      </c>
      <c r="D207" s="28"/>
      <c r="E207" s="28"/>
      <c r="F207" s="28"/>
      <c r="G207" s="32"/>
      <c r="H207" s="32"/>
      <c r="I207" s="32"/>
      <c r="J207" s="32">
        <f>SUM(J203:J206)</f>
        <v>232318</v>
      </c>
      <c r="K207" s="1"/>
      <c r="L207" s="1"/>
      <c r="N207" s="12"/>
    </row>
    <row r="208" spans="1:14" ht="22" customHeight="1">
      <c r="A208" s="1"/>
      <c r="B208" s="1"/>
      <c r="C208" s="1"/>
      <c r="D208" s="1"/>
      <c r="E208" s="1"/>
      <c r="F208" s="1"/>
      <c r="G208" s="16"/>
      <c r="H208" s="16"/>
      <c r="I208" s="16"/>
      <c r="J208" s="16"/>
      <c r="K208" s="1"/>
      <c r="L208" s="1"/>
      <c r="N208" s="12"/>
    </row>
    <row r="209" spans="1:14" ht="22" customHeight="1">
      <c r="A209" s="1"/>
      <c r="B209" s="1"/>
      <c r="C209" s="1" t="s">
        <v>37</v>
      </c>
      <c r="D209" s="1"/>
      <c r="E209" s="1"/>
      <c r="F209" s="1"/>
      <c r="G209" s="16"/>
      <c r="H209" s="16"/>
      <c r="I209" s="16"/>
      <c r="J209" s="31">
        <f>Planning!D19</f>
        <v>2500</v>
      </c>
      <c r="K209" s="1"/>
      <c r="L209" s="1"/>
      <c r="N209" s="12" t="s">
        <v>606</v>
      </c>
    </row>
    <row r="210" spans="1:14" ht="22" customHeight="1">
      <c r="A210" s="1"/>
      <c r="B210" s="29"/>
      <c r="C210" s="29" t="s">
        <v>607</v>
      </c>
      <c r="D210" s="29"/>
      <c r="E210" s="29"/>
      <c r="F210" s="29"/>
      <c r="G210" s="33"/>
      <c r="H210" s="33"/>
      <c r="I210" s="33"/>
      <c r="J210" s="33">
        <f>SUM(J207,J209)</f>
        <v>234818</v>
      </c>
      <c r="K210" s="1"/>
      <c r="L210" s="1"/>
      <c r="N210" s="12"/>
    </row>
    <row r="211" spans="1:14" ht="2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N211" s="12"/>
    </row>
    <row r="212" spans="1:14" ht="2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N212" s="12"/>
    </row>
    <row r="213" spans="1:14" ht="2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N213" s="12"/>
    </row>
    <row r="214" spans="1:14" ht="2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N214" s="12"/>
    </row>
    <row r="215" spans="1:14" ht="22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N215" s="12"/>
    </row>
    <row r="216" spans="1:14" ht="22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N216" s="12"/>
    </row>
    <row r="217" spans="1:14" ht="22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N217" s="12"/>
    </row>
    <row r="218" spans="1:14" ht="22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N218" s="12"/>
    </row>
    <row r="219" spans="1:14" ht="22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N219" s="12"/>
    </row>
    <row r="220" spans="1:14" ht="22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N220" s="12"/>
    </row>
    <row r="221" spans="1:14" ht="22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N221" s="12"/>
    </row>
    <row r="222" spans="1:14" ht="22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N222" s="12"/>
    </row>
    <row r="223" spans="1:14" ht="22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N223" s="12"/>
    </row>
    <row r="224" spans="1:14" ht="2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N224" s="12"/>
    </row>
    <row r="225" spans="1:14" ht="22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N225" s="12"/>
    </row>
    <row r="226" spans="1:14" ht="22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N226" s="12"/>
    </row>
    <row r="227" spans="1:14" ht="2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N227" s="12"/>
    </row>
    <row r="228" spans="1:14" ht="22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N228" s="12"/>
    </row>
    <row r="229" spans="1:14" ht="2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N229" s="12"/>
    </row>
    <row r="230" spans="1:14" ht="22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N230" s="12"/>
    </row>
    <row r="231" spans="1:14" ht="22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N231" s="12"/>
    </row>
    <row r="232" spans="1:14" ht="22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N232" s="12"/>
    </row>
    <row r="233" spans="1:14" ht="22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N233" s="12"/>
    </row>
    <row r="234" spans="1:14" ht="22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N234" s="12"/>
    </row>
    <row r="235" spans="1:14" ht="22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N235" s="12"/>
    </row>
    <row r="236" spans="1:14" ht="22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N236" s="12"/>
    </row>
    <row r="237" spans="1:14" ht="22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N237" s="12"/>
    </row>
    <row r="238" spans="1:14" ht="22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N238" s="12"/>
    </row>
    <row r="239" spans="1:14" ht="22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N239" s="12"/>
    </row>
    <row r="240" spans="1:14" ht="22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N240" s="12"/>
    </row>
    <row r="241" spans="1:14" ht="22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N241" s="12"/>
    </row>
    <row r="242" spans="1:14" ht="22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N242" s="12"/>
    </row>
    <row r="243" spans="1:14" ht="22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N243" s="12"/>
    </row>
    <row r="244" spans="1:14" ht="22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N244" s="12"/>
    </row>
    <row r="245" spans="1:14" ht="22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N245" s="12"/>
    </row>
    <row r="246" spans="1:14" ht="22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N246" s="12"/>
    </row>
    <row r="247" spans="1:14" ht="22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N247" s="12"/>
    </row>
    <row r="248" spans="1:14" ht="22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N248" s="12"/>
    </row>
    <row r="249" spans="1:14" ht="22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N249" s="12"/>
    </row>
    <row r="250" spans="1:14" ht="22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N250" s="12"/>
    </row>
    <row r="251" spans="1:14" ht="22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N251" s="12"/>
    </row>
    <row r="252" spans="1:14" ht="22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N252" s="12"/>
    </row>
    <row r="253" spans="1:14" ht="22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N253" s="12"/>
    </row>
    <row r="254" spans="1:14" ht="22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N254" s="12"/>
    </row>
    <row r="255" spans="1:14" ht="22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N255" s="12"/>
    </row>
    <row r="256" spans="1:14" ht="22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N256" s="12"/>
    </row>
    <row r="257" spans="1:14" ht="2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N257" s="12"/>
    </row>
    <row r="258" spans="1:14" ht="2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N258" s="12"/>
    </row>
    <row r="259" spans="1:14" ht="22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N259" s="12"/>
    </row>
    <row r="260" spans="1:14" ht="2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N260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99735"/>
  </sheetPr>
  <dimension ref="A1:N260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4"/>
  <cols>
    <col min="1" max="1" width="2" customWidth="1"/>
    <col min="2" max="2" width="9" customWidth="1"/>
    <col min="3" max="3" width="39" customWidth="1"/>
    <col min="4" max="5" width="10" customWidth="1"/>
    <col min="6" max="7" width="14" customWidth="1"/>
    <col min="8" max="8" width="10" customWidth="1"/>
    <col min="9" max="10" width="14" customWidth="1"/>
    <col min="11" max="11" width="3" customWidth="1"/>
    <col min="12" max="12" width="11" customWidth="1"/>
    <col min="13" max="13" width="3" customWidth="1"/>
    <col min="14" max="14" width="78" customWidth="1"/>
  </cols>
  <sheetData>
    <row r="1" spans="1:14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12"/>
    </row>
    <row r="2" spans="1:14" ht="22" customHeight="1">
      <c r="A2" s="1"/>
      <c r="B2" s="1"/>
      <c r="C2" s="2" t="s">
        <v>608</v>
      </c>
      <c r="D2" s="1"/>
      <c r="E2" s="1"/>
      <c r="F2" s="1"/>
      <c r="G2" s="1"/>
      <c r="H2" s="1"/>
      <c r="I2" s="1"/>
      <c r="J2" s="1"/>
      <c r="K2" s="1"/>
      <c r="L2" s="1"/>
      <c r="N2" s="12"/>
    </row>
    <row r="3" spans="1:14" ht="22" customHeight="1">
      <c r="A3" s="1"/>
      <c r="B3" s="3"/>
      <c r="C3" s="3"/>
      <c r="D3" s="3"/>
      <c r="E3" s="3"/>
      <c r="F3" s="3"/>
      <c r="G3" s="3"/>
      <c r="H3" s="3"/>
      <c r="I3" s="3"/>
      <c r="J3" s="3"/>
      <c r="K3" s="1"/>
      <c r="L3" s="1"/>
      <c r="N3" s="12"/>
    </row>
    <row r="4" spans="1:14" ht="22" customHeight="1">
      <c r="A4" s="1"/>
      <c r="B4" s="1"/>
      <c r="C4" s="1" t="s">
        <v>121</v>
      </c>
      <c r="D4" s="1"/>
      <c r="E4" s="1"/>
      <c r="F4" s="1"/>
      <c r="G4" s="1"/>
      <c r="H4" s="1"/>
      <c r="I4" s="1"/>
      <c r="J4" s="34">
        <f>J207</f>
        <v>694151</v>
      </c>
      <c r="K4" s="1"/>
      <c r="L4" s="1"/>
      <c r="N4" s="12"/>
    </row>
    <row r="5" spans="1:14" ht="22" customHeight="1">
      <c r="A5" s="1"/>
      <c r="B5" s="1"/>
      <c r="C5" s="1" t="s">
        <v>8</v>
      </c>
      <c r="D5" s="11">
        <f>Planning!E7</f>
        <v>16</v>
      </c>
      <c r="E5" s="1"/>
      <c r="F5" s="1" t="s">
        <v>122</v>
      </c>
      <c r="G5" s="1"/>
      <c r="H5" s="1"/>
      <c r="I5" s="1"/>
      <c r="J5" s="1"/>
      <c r="K5" s="1"/>
      <c r="L5" s="1"/>
      <c r="N5" s="12" t="s">
        <v>123</v>
      </c>
    </row>
    <row r="6" spans="1:14" ht="2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12"/>
    </row>
    <row r="7" spans="1:14" ht="28" customHeight="1">
      <c r="A7" s="1"/>
      <c r="B7" s="5" t="s">
        <v>124</v>
      </c>
      <c r="C7" s="5" t="s">
        <v>125</v>
      </c>
      <c r="D7" s="5" t="s">
        <v>126</v>
      </c>
      <c r="E7" s="5" t="s">
        <v>127</v>
      </c>
      <c r="F7" s="5" t="s">
        <v>128</v>
      </c>
      <c r="G7" s="5" t="s">
        <v>129</v>
      </c>
      <c r="H7" s="5" t="s">
        <v>130</v>
      </c>
      <c r="I7" s="5" t="s">
        <v>131</v>
      </c>
      <c r="J7" s="5" t="s">
        <v>132</v>
      </c>
      <c r="K7" s="1"/>
      <c r="L7" s="9" t="s">
        <v>133</v>
      </c>
      <c r="N7" s="13" t="s">
        <v>134</v>
      </c>
    </row>
    <row r="8" spans="1:14" ht="22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N8" s="12"/>
    </row>
    <row r="9" spans="1:14" ht="25" customHeight="1">
      <c r="A9" s="1"/>
      <c r="B9" s="4" t="s">
        <v>12</v>
      </c>
      <c r="C9" s="4"/>
      <c r="D9" s="4"/>
      <c r="E9" s="4"/>
      <c r="F9" s="4"/>
      <c r="G9" s="4"/>
      <c r="H9" s="4"/>
      <c r="I9" s="4"/>
      <c r="J9" s="4"/>
      <c r="K9" s="1"/>
      <c r="L9" s="1"/>
      <c r="N9" s="12"/>
    </row>
    <row r="10" spans="1:14" ht="22" customHeight="1">
      <c r="A10" s="1"/>
      <c r="B10" s="18" t="s">
        <v>135</v>
      </c>
      <c r="C10" s="18" t="s">
        <v>136</v>
      </c>
      <c r="D10" s="14">
        <v>1</v>
      </c>
      <c r="E10" s="14">
        <v>1</v>
      </c>
      <c r="F10" s="15">
        <v>6000</v>
      </c>
      <c r="G10" s="19">
        <f t="shared" ref="G10:G15" si="0">ROUND(D10*E10*F10,0)</f>
        <v>6000</v>
      </c>
      <c r="H10" s="20">
        <v>0</v>
      </c>
      <c r="I10" s="19">
        <f t="shared" ref="I10:I15" si="1">ROUND(G10*H10,0)</f>
        <v>0</v>
      </c>
      <c r="J10" s="19">
        <f t="shared" ref="J10:J15" si="2">SUM(G10,I10)</f>
        <v>6000</v>
      </c>
      <c r="K10" s="1"/>
      <c r="L10" s="1" t="s">
        <v>137</v>
      </c>
      <c r="N10" s="12" t="s">
        <v>138</v>
      </c>
    </row>
    <row r="11" spans="1:14" ht="22" customHeight="1">
      <c r="A11" s="1"/>
      <c r="B11" s="1" t="s">
        <v>139</v>
      </c>
      <c r="C11" s="1" t="s">
        <v>140</v>
      </c>
      <c r="D11" s="6">
        <v>1</v>
      </c>
      <c r="E11" s="6">
        <v>1</v>
      </c>
      <c r="F11" s="8">
        <v>2400</v>
      </c>
      <c r="G11" s="16">
        <f t="shared" si="0"/>
        <v>2400</v>
      </c>
      <c r="H11" s="17">
        <v>0</v>
      </c>
      <c r="I11" s="16">
        <f t="shared" si="1"/>
        <v>0</v>
      </c>
      <c r="J11" s="16">
        <f t="shared" si="2"/>
        <v>2400</v>
      </c>
      <c r="K11" s="1"/>
      <c r="L11" s="1" t="s">
        <v>137</v>
      </c>
      <c r="N11" s="12" t="s">
        <v>141</v>
      </c>
    </row>
    <row r="12" spans="1:14" ht="22" customHeight="1">
      <c r="A12" s="1"/>
      <c r="B12" s="18" t="s">
        <v>142</v>
      </c>
      <c r="C12" s="18" t="s">
        <v>143</v>
      </c>
      <c r="D12" s="14">
        <v>1</v>
      </c>
      <c r="E12" s="14">
        <v>1</v>
      </c>
      <c r="F12" s="15">
        <v>3200</v>
      </c>
      <c r="G12" s="19">
        <f t="shared" si="0"/>
        <v>3200</v>
      </c>
      <c r="H12" s="20">
        <v>0</v>
      </c>
      <c r="I12" s="19">
        <f t="shared" si="1"/>
        <v>0</v>
      </c>
      <c r="J12" s="19">
        <f t="shared" si="2"/>
        <v>3200</v>
      </c>
      <c r="K12" s="1"/>
      <c r="L12" s="1" t="s">
        <v>137</v>
      </c>
      <c r="N12" s="12" t="s">
        <v>144</v>
      </c>
    </row>
    <row r="13" spans="1:14" ht="22" customHeight="1">
      <c r="A13" s="1"/>
      <c r="B13" s="1" t="s">
        <v>145</v>
      </c>
      <c r="C13" s="1" t="s">
        <v>146</v>
      </c>
      <c r="D13" s="6">
        <v>1</v>
      </c>
      <c r="E13" s="6">
        <v>1</v>
      </c>
      <c r="F13" s="8">
        <v>1200</v>
      </c>
      <c r="G13" s="16">
        <f t="shared" si="0"/>
        <v>1200</v>
      </c>
      <c r="H13" s="17">
        <v>0</v>
      </c>
      <c r="I13" s="16">
        <f t="shared" si="1"/>
        <v>0</v>
      </c>
      <c r="J13" s="16">
        <f t="shared" si="2"/>
        <v>1200</v>
      </c>
      <c r="K13" s="1"/>
      <c r="L13" s="1" t="s">
        <v>137</v>
      </c>
      <c r="N13" s="12" t="s">
        <v>147</v>
      </c>
    </row>
    <row r="14" spans="1:14" ht="22" customHeight="1">
      <c r="A14" s="1"/>
      <c r="B14" s="18" t="s">
        <v>148</v>
      </c>
      <c r="C14" s="18" t="s">
        <v>149</v>
      </c>
      <c r="D14" s="14">
        <v>1</v>
      </c>
      <c r="E14" s="14">
        <v>1</v>
      </c>
      <c r="F14" s="15">
        <v>2400</v>
      </c>
      <c r="G14" s="19">
        <f t="shared" si="0"/>
        <v>2400</v>
      </c>
      <c r="H14" s="20">
        <v>0</v>
      </c>
      <c r="I14" s="19">
        <f t="shared" si="1"/>
        <v>0</v>
      </c>
      <c r="J14" s="19">
        <f t="shared" si="2"/>
        <v>2400</v>
      </c>
      <c r="K14" s="1"/>
      <c r="L14" s="1" t="s">
        <v>137</v>
      </c>
      <c r="N14" s="12" t="s">
        <v>150</v>
      </c>
    </row>
    <row r="15" spans="1:14" ht="22" customHeight="1">
      <c r="A15" s="1"/>
      <c r="B15" s="1" t="s">
        <v>151</v>
      </c>
      <c r="C15" s="1" t="s">
        <v>152</v>
      </c>
      <c r="D15" s="6">
        <v>1</v>
      </c>
      <c r="E15" s="21">
        <f>Planning!E9</f>
        <v>3</v>
      </c>
      <c r="F15" s="8">
        <v>720</v>
      </c>
      <c r="G15" s="16">
        <f t="shared" si="0"/>
        <v>2160</v>
      </c>
      <c r="H15" s="17">
        <v>0</v>
      </c>
      <c r="I15" s="16">
        <f t="shared" si="1"/>
        <v>0</v>
      </c>
      <c r="J15" s="16">
        <f t="shared" si="2"/>
        <v>2160</v>
      </c>
      <c r="K15" s="1"/>
      <c r="L15" s="1" t="s">
        <v>153</v>
      </c>
      <c r="N15" s="12" t="s">
        <v>154</v>
      </c>
    </row>
    <row r="16" spans="1:14" ht="22" customHeight="1">
      <c r="A16" s="1"/>
      <c r="B16" s="22"/>
      <c r="C16" s="22" t="s">
        <v>155</v>
      </c>
      <c r="D16" s="22"/>
      <c r="E16" s="22"/>
      <c r="F16" s="22"/>
      <c r="G16" s="23">
        <f>SUM(G10:G15)</f>
        <v>17360</v>
      </c>
      <c r="H16" s="23"/>
      <c r="I16" s="23">
        <f>SUM(I10:I15)</f>
        <v>0</v>
      </c>
      <c r="J16" s="23">
        <f>SUM(J10:J15)</f>
        <v>17360</v>
      </c>
      <c r="K16" s="1"/>
      <c r="L16" s="1"/>
      <c r="N16" s="12"/>
    </row>
    <row r="17" spans="1:14" ht="22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N17" s="12"/>
    </row>
    <row r="18" spans="1:14" ht="25" customHeight="1">
      <c r="A18" s="1"/>
      <c r="B18" s="4" t="s">
        <v>13</v>
      </c>
      <c r="C18" s="4"/>
      <c r="D18" s="4"/>
      <c r="E18" s="4"/>
      <c r="F18" s="4"/>
      <c r="G18" s="4"/>
      <c r="H18" s="4"/>
      <c r="I18" s="4"/>
      <c r="J18" s="4"/>
      <c r="K18" s="1"/>
      <c r="L18" s="1"/>
      <c r="N18" s="12"/>
    </row>
    <row r="19" spans="1:14" ht="22" customHeight="1">
      <c r="A19" s="1"/>
      <c r="B19" s="1" t="s">
        <v>156</v>
      </c>
      <c r="C19" s="1" t="s">
        <v>157</v>
      </c>
      <c r="D19" s="6">
        <v>1</v>
      </c>
      <c r="E19" s="6">
        <v>1</v>
      </c>
      <c r="F19" s="8">
        <v>15000</v>
      </c>
      <c r="G19" s="16">
        <f>ROUND(D19*E19*F19,0)</f>
        <v>15000</v>
      </c>
      <c r="H19" s="24">
        <f>Planning!E13</f>
        <v>0.22</v>
      </c>
      <c r="I19" s="16">
        <f>ROUND(G19*H19,0)</f>
        <v>3300</v>
      </c>
      <c r="J19" s="16">
        <f>SUM(G19,I19)</f>
        <v>18300</v>
      </c>
      <c r="K19" s="1"/>
      <c r="L19" s="1" t="s">
        <v>137</v>
      </c>
      <c r="N19" s="12" t="s">
        <v>158</v>
      </c>
    </row>
    <row r="20" spans="1:14" ht="22" customHeight="1">
      <c r="A20" s="1"/>
      <c r="B20" s="18" t="s">
        <v>159</v>
      </c>
      <c r="C20" s="18" t="s">
        <v>160</v>
      </c>
      <c r="D20" s="14">
        <v>1</v>
      </c>
      <c r="E20" s="14">
        <v>1</v>
      </c>
      <c r="F20" s="15">
        <v>9600</v>
      </c>
      <c r="G20" s="19">
        <f>ROUND(D20*E20*F20,0)</f>
        <v>9600</v>
      </c>
      <c r="H20" s="20">
        <v>0</v>
      </c>
      <c r="I20" s="19">
        <f>ROUND(G20*H20,0)</f>
        <v>0</v>
      </c>
      <c r="J20" s="19">
        <f>SUM(G20,I20)</f>
        <v>9600</v>
      </c>
      <c r="K20" s="1"/>
      <c r="L20" s="1" t="s">
        <v>137</v>
      </c>
      <c r="N20" s="12" t="s">
        <v>161</v>
      </c>
    </row>
    <row r="21" spans="1:14" ht="22" customHeight="1">
      <c r="A21" s="1"/>
      <c r="B21" s="1" t="s">
        <v>162</v>
      </c>
      <c r="C21" s="1" t="s">
        <v>163</v>
      </c>
      <c r="D21" s="6">
        <v>1</v>
      </c>
      <c r="E21" s="6">
        <v>6</v>
      </c>
      <c r="F21" s="8">
        <v>1500</v>
      </c>
      <c r="G21" s="16">
        <f>ROUND(D21*E21*F21,0)</f>
        <v>9000</v>
      </c>
      <c r="H21" s="24">
        <f>Planning!E13</f>
        <v>0.22</v>
      </c>
      <c r="I21" s="16">
        <f>ROUND(G21*H21,0)</f>
        <v>1980</v>
      </c>
      <c r="J21" s="16">
        <f>SUM(G21,I21)</f>
        <v>10980</v>
      </c>
      <c r="K21" s="1"/>
      <c r="L21" s="1" t="s">
        <v>153</v>
      </c>
      <c r="N21" s="12" t="s">
        <v>164</v>
      </c>
    </row>
    <row r="22" spans="1:14" ht="22" customHeight="1">
      <c r="A22" s="1"/>
      <c r="B22" s="18" t="s">
        <v>165</v>
      </c>
      <c r="C22" s="18" t="s">
        <v>166</v>
      </c>
      <c r="D22" s="14">
        <v>1</v>
      </c>
      <c r="E22" s="14">
        <v>6</v>
      </c>
      <c r="F22" s="15">
        <v>640</v>
      </c>
      <c r="G22" s="19">
        <f>ROUND(D22*E22*F22,0)</f>
        <v>3840</v>
      </c>
      <c r="H22" s="20">
        <v>0</v>
      </c>
      <c r="I22" s="19">
        <f>ROUND(G22*H22,0)</f>
        <v>0</v>
      </c>
      <c r="J22" s="19">
        <f>SUM(G22,I22)</f>
        <v>3840</v>
      </c>
      <c r="K22" s="1"/>
      <c r="L22" s="1" t="s">
        <v>153</v>
      </c>
      <c r="N22" s="12" t="s">
        <v>167</v>
      </c>
    </row>
    <row r="23" spans="1:14" ht="22" customHeight="1">
      <c r="A23" s="1"/>
      <c r="B23" s="22"/>
      <c r="C23" s="22" t="s">
        <v>168</v>
      </c>
      <c r="D23" s="22"/>
      <c r="E23" s="22"/>
      <c r="F23" s="22"/>
      <c r="G23" s="23">
        <f>SUM(G19:G22)</f>
        <v>37440</v>
      </c>
      <c r="H23" s="23"/>
      <c r="I23" s="23">
        <f>SUM(I19:I22)</f>
        <v>5280</v>
      </c>
      <c r="J23" s="23">
        <f>SUM(J19:J22)</f>
        <v>42720</v>
      </c>
      <c r="K23" s="1"/>
      <c r="L23" s="1"/>
      <c r="N23" s="12"/>
    </row>
    <row r="24" spans="1:14" ht="2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N24" s="12"/>
    </row>
    <row r="25" spans="1:14" ht="25" customHeight="1">
      <c r="A25" s="1"/>
      <c r="B25" s="4" t="s">
        <v>14</v>
      </c>
      <c r="C25" s="4"/>
      <c r="D25" s="4"/>
      <c r="E25" s="4"/>
      <c r="F25" s="4"/>
      <c r="G25" s="4"/>
      <c r="H25" s="4"/>
      <c r="I25" s="4"/>
      <c r="J25" s="4"/>
      <c r="K25" s="1"/>
      <c r="L25" s="1"/>
      <c r="N25" s="12"/>
    </row>
    <row r="26" spans="1:14" ht="22" customHeight="1">
      <c r="A26" s="1"/>
      <c r="B26" s="18" t="s">
        <v>169</v>
      </c>
      <c r="C26" s="18" t="s">
        <v>170</v>
      </c>
      <c r="D26" s="14">
        <v>1</v>
      </c>
      <c r="E26" s="14">
        <v>14</v>
      </c>
      <c r="F26" s="15">
        <v>550</v>
      </c>
      <c r="G26" s="19">
        <f t="shared" ref="G26:G40" si="3">ROUND(D26*E26*F26,0)</f>
        <v>7700</v>
      </c>
      <c r="H26" s="25">
        <f>Planning!E11</f>
        <v>0.35</v>
      </c>
      <c r="I26" s="19">
        <f t="shared" ref="I26:I40" si="4">ROUND(G26*H26,0)</f>
        <v>2695</v>
      </c>
      <c r="J26" s="19">
        <f t="shared" ref="J26:J40" si="5">SUM(G26,I26)</f>
        <v>10395</v>
      </c>
      <c r="K26" s="1"/>
      <c r="L26" s="1" t="s">
        <v>171</v>
      </c>
      <c r="N26" s="12" t="s">
        <v>172</v>
      </c>
    </row>
    <row r="27" spans="1:14" ht="22" customHeight="1">
      <c r="A27" s="1"/>
      <c r="B27" s="1" t="s">
        <v>173</v>
      </c>
      <c r="C27" s="1" t="s">
        <v>174</v>
      </c>
      <c r="D27" s="6">
        <v>1</v>
      </c>
      <c r="E27" s="6">
        <v>14</v>
      </c>
      <c r="F27" s="8">
        <v>550</v>
      </c>
      <c r="G27" s="16">
        <f t="shared" si="3"/>
        <v>7700</v>
      </c>
      <c r="H27" s="24">
        <f>Planning!E11</f>
        <v>0.35</v>
      </c>
      <c r="I27" s="16">
        <f t="shared" si="4"/>
        <v>2695</v>
      </c>
      <c r="J27" s="16">
        <f t="shared" si="5"/>
        <v>10395</v>
      </c>
      <c r="K27" s="1"/>
      <c r="L27" s="1" t="s">
        <v>171</v>
      </c>
      <c r="N27" s="12" t="s">
        <v>172</v>
      </c>
    </row>
    <row r="28" spans="1:14" ht="22" customHeight="1">
      <c r="A28" s="1"/>
      <c r="B28" s="18" t="s">
        <v>175</v>
      </c>
      <c r="C28" s="18" t="s">
        <v>176</v>
      </c>
      <c r="D28" s="14">
        <v>1</v>
      </c>
      <c r="E28" s="14">
        <v>12</v>
      </c>
      <c r="F28" s="15">
        <v>550</v>
      </c>
      <c r="G28" s="19">
        <f t="shared" si="3"/>
        <v>6600</v>
      </c>
      <c r="H28" s="25">
        <f>Planning!E11</f>
        <v>0.35</v>
      </c>
      <c r="I28" s="19">
        <f t="shared" si="4"/>
        <v>2310</v>
      </c>
      <c r="J28" s="19">
        <f t="shared" si="5"/>
        <v>8910</v>
      </c>
      <c r="K28" s="1"/>
      <c r="L28" s="1" t="s">
        <v>171</v>
      </c>
      <c r="N28" s="12" t="s">
        <v>177</v>
      </c>
    </row>
    <row r="29" spans="1:14" ht="22" customHeight="1">
      <c r="A29" s="1"/>
      <c r="B29" s="1" t="s">
        <v>178</v>
      </c>
      <c r="C29" s="1" t="s">
        <v>179</v>
      </c>
      <c r="D29" s="6">
        <v>1</v>
      </c>
      <c r="E29" s="6">
        <v>12</v>
      </c>
      <c r="F29" s="8">
        <v>550</v>
      </c>
      <c r="G29" s="16">
        <f t="shared" si="3"/>
        <v>6600</v>
      </c>
      <c r="H29" s="24">
        <f>Planning!E11</f>
        <v>0.35</v>
      </c>
      <c r="I29" s="16">
        <f t="shared" si="4"/>
        <v>2310</v>
      </c>
      <c r="J29" s="16">
        <f t="shared" si="5"/>
        <v>8910</v>
      </c>
      <c r="K29" s="1"/>
      <c r="L29" s="1" t="s">
        <v>171</v>
      </c>
      <c r="N29" s="12" t="s">
        <v>177</v>
      </c>
    </row>
    <row r="30" spans="1:14" ht="22" customHeight="1">
      <c r="A30" s="1"/>
      <c r="B30" s="18" t="s">
        <v>180</v>
      </c>
      <c r="C30" s="18" t="s">
        <v>181</v>
      </c>
      <c r="D30" s="14">
        <v>1</v>
      </c>
      <c r="E30" s="14">
        <v>6</v>
      </c>
      <c r="F30" s="15">
        <v>550</v>
      </c>
      <c r="G30" s="19">
        <f t="shared" si="3"/>
        <v>3300</v>
      </c>
      <c r="H30" s="25">
        <f>Planning!E11</f>
        <v>0.35</v>
      </c>
      <c r="I30" s="19">
        <f t="shared" si="4"/>
        <v>1155</v>
      </c>
      <c r="J30" s="19">
        <f t="shared" si="5"/>
        <v>4455</v>
      </c>
      <c r="K30" s="1"/>
      <c r="L30" s="1" t="s">
        <v>171</v>
      </c>
      <c r="N30" s="12" t="s">
        <v>182</v>
      </c>
    </row>
    <row r="31" spans="1:14" ht="22" customHeight="1">
      <c r="A31" s="1"/>
      <c r="B31" s="1" t="s">
        <v>183</v>
      </c>
      <c r="C31" s="1" t="s">
        <v>184</v>
      </c>
      <c r="D31" s="6">
        <v>1</v>
      </c>
      <c r="E31" s="6">
        <v>5</v>
      </c>
      <c r="F31" s="8">
        <v>550</v>
      </c>
      <c r="G31" s="16">
        <f t="shared" si="3"/>
        <v>2750</v>
      </c>
      <c r="H31" s="24">
        <f>Planning!E11</f>
        <v>0.35</v>
      </c>
      <c r="I31" s="16">
        <f t="shared" si="4"/>
        <v>963</v>
      </c>
      <c r="J31" s="16">
        <f t="shared" si="5"/>
        <v>3713</v>
      </c>
      <c r="K31" s="1"/>
      <c r="L31" s="1" t="s">
        <v>171</v>
      </c>
      <c r="N31" s="12" t="s">
        <v>185</v>
      </c>
    </row>
    <row r="32" spans="1:14" ht="22" customHeight="1">
      <c r="A32" s="1"/>
      <c r="B32" s="18" t="s">
        <v>186</v>
      </c>
      <c r="C32" s="18" t="s">
        <v>187</v>
      </c>
      <c r="D32" s="14">
        <v>1</v>
      </c>
      <c r="E32" s="14">
        <v>3</v>
      </c>
      <c r="F32" s="15">
        <v>550</v>
      </c>
      <c r="G32" s="19">
        <f t="shared" si="3"/>
        <v>1650</v>
      </c>
      <c r="H32" s="25">
        <f>Planning!E11</f>
        <v>0.35</v>
      </c>
      <c r="I32" s="19">
        <f t="shared" si="4"/>
        <v>578</v>
      </c>
      <c r="J32" s="19">
        <f t="shared" si="5"/>
        <v>2228</v>
      </c>
      <c r="K32" s="1"/>
      <c r="L32" s="1" t="s">
        <v>171</v>
      </c>
      <c r="N32" s="12" t="s">
        <v>188</v>
      </c>
    </row>
    <row r="33" spans="1:14" ht="22" customHeight="1">
      <c r="A33" s="1"/>
      <c r="B33" s="1" t="s">
        <v>189</v>
      </c>
      <c r="C33" s="1" t="s">
        <v>190</v>
      </c>
      <c r="D33" s="6">
        <v>1</v>
      </c>
      <c r="E33" s="6">
        <v>4</v>
      </c>
      <c r="F33" s="8">
        <v>550</v>
      </c>
      <c r="G33" s="16">
        <f t="shared" si="3"/>
        <v>2200</v>
      </c>
      <c r="H33" s="24">
        <f>Planning!E11</f>
        <v>0.35</v>
      </c>
      <c r="I33" s="16">
        <f t="shared" si="4"/>
        <v>770</v>
      </c>
      <c r="J33" s="16">
        <f t="shared" si="5"/>
        <v>2970</v>
      </c>
      <c r="K33" s="1"/>
      <c r="L33" s="1" t="s">
        <v>171</v>
      </c>
      <c r="N33" s="12" t="s">
        <v>191</v>
      </c>
    </row>
    <row r="34" spans="1:14" ht="22" customHeight="1">
      <c r="A34" s="1"/>
      <c r="B34" s="18" t="s">
        <v>192</v>
      </c>
      <c r="C34" s="18" t="s">
        <v>193</v>
      </c>
      <c r="D34" s="14">
        <v>17</v>
      </c>
      <c r="E34" s="14">
        <v>1</v>
      </c>
      <c r="F34" s="15">
        <v>500</v>
      </c>
      <c r="G34" s="19">
        <f t="shared" si="3"/>
        <v>8500</v>
      </c>
      <c r="H34" s="25">
        <f>Planning!E11</f>
        <v>0.35</v>
      </c>
      <c r="I34" s="19">
        <f t="shared" si="4"/>
        <v>2975</v>
      </c>
      <c r="J34" s="19">
        <f t="shared" si="5"/>
        <v>11475</v>
      </c>
      <c r="K34" s="1"/>
      <c r="L34" s="1" t="s">
        <v>171</v>
      </c>
      <c r="N34" s="12" t="s">
        <v>194</v>
      </c>
    </row>
    <row r="35" spans="1:14" ht="22" customHeight="1">
      <c r="A35" s="1"/>
      <c r="B35" s="1" t="s">
        <v>195</v>
      </c>
      <c r="C35" s="1" t="s">
        <v>196</v>
      </c>
      <c r="D35" s="6">
        <v>1</v>
      </c>
      <c r="E35" s="6">
        <v>3</v>
      </c>
      <c r="F35" s="8">
        <v>550</v>
      </c>
      <c r="G35" s="16">
        <f t="shared" si="3"/>
        <v>1650</v>
      </c>
      <c r="H35" s="24">
        <f>Planning!E11</f>
        <v>0.35</v>
      </c>
      <c r="I35" s="16">
        <f t="shared" si="4"/>
        <v>578</v>
      </c>
      <c r="J35" s="16">
        <f t="shared" si="5"/>
        <v>2228</v>
      </c>
      <c r="K35" s="1"/>
      <c r="L35" s="1" t="s">
        <v>171</v>
      </c>
      <c r="N35" s="12" t="s">
        <v>197</v>
      </c>
    </row>
    <row r="36" spans="1:14" ht="22" customHeight="1">
      <c r="A36" s="1"/>
      <c r="B36" s="18" t="s">
        <v>198</v>
      </c>
      <c r="C36" s="18" t="s">
        <v>199</v>
      </c>
      <c r="D36" s="14">
        <v>2</v>
      </c>
      <c r="E36" s="14">
        <v>2</v>
      </c>
      <c r="F36" s="15">
        <v>500</v>
      </c>
      <c r="G36" s="19">
        <f t="shared" si="3"/>
        <v>2000</v>
      </c>
      <c r="H36" s="25">
        <f>Planning!E11</f>
        <v>0.35</v>
      </c>
      <c r="I36" s="19">
        <f t="shared" si="4"/>
        <v>700</v>
      </c>
      <c r="J36" s="19">
        <f t="shared" si="5"/>
        <v>2700</v>
      </c>
      <c r="K36" s="1"/>
      <c r="L36" s="1" t="s">
        <v>171</v>
      </c>
      <c r="N36" s="12" t="s">
        <v>200</v>
      </c>
    </row>
    <row r="37" spans="1:14" ht="22" customHeight="1">
      <c r="A37" s="1"/>
      <c r="B37" s="1" t="s">
        <v>201</v>
      </c>
      <c r="C37" s="1" t="s">
        <v>202</v>
      </c>
      <c r="D37" s="6">
        <v>80</v>
      </c>
      <c r="E37" s="6">
        <v>1</v>
      </c>
      <c r="F37" s="8">
        <v>130</v>
      </c>
      <c r="G37" s="16">
        <f t="shared" si="3"/>
        <v>10400</v>
      </c>
      <c r="H37" s="24">
        <f>Planning!E12</f>
        <v>0.35</v>
      </c>
      <c r="I37" s="16">
        <f t="shared" si="4"/>
        <v>3640</v>
      </c>
      <c r="J37" s="16">
        <f t="shared" si="5"/>
        <v>14040</v>
      </c>
      <c r="K37" s="1"/>
      <c r="L37" s="1" t="s">
        <v>203</v>
      </c>
      <c r="N37" s="12" t="s">
        <v>204</v>
      </c>
    </row>
    <row r="38" spans="1:14" ht="22" customHeight="1">
      <c r="A38" s="1"/>
      <c r="B38" s="18" t="s">
        <v>205</v>
      </c>
      <c r="C38" s="18" t="s">
        <v>206</v>
      </c>
      <c r="D38" s="14">
        <v>1</v>
      </c>
      <c r="E38" s="14">
        <v>1</v>
      </c>
      <c r="F38" s="15">
        <v>2500</v>
      </c>
      <c r="G38" s="19">
        <f t="shared" si="3"/>
        <v>2500</v>
      </c>
      <c r="H38" s="25">
        <f>Planning!E11</f>
        <v>0.35</v>
      </c>
      <c r="I38" s="19">
        <f t="shared" si="4"/>
        <v>875</v>
      </c>
      <c r="J38" s="19">
        <f t="shared" si="5"/>
        <v>3375</v>
      </c>
      <c r="K38" s="1"/>
      <c r="L38" s="1" t="s">
        <v>207</v>
      </c>
      <c r="N38" s="12" t="s">
        <v>208</v>
      </c>
    </row>
    <row r="39" spans="1:14" ht="22" customHeight="1">
      <c r="A39" s="1"/>
      <c r="B39" s="1" t="s">
        <v>209</v>
      </c>
      <c r="C39" s="1" t="s">
        <v>210</v>
      </c>
      <c r="D39" s="6">
        <v>2</v>
      </c>
      <c r="E39" s="6">
        <v>2</v>
      </c>
      <c r="F39" s="8">
        <v>650</v>
      </c>
      <c r="G39" s="16">
        <f t="shared" si="3"/>
        <v>2600</v>
      </c>
      <c r="H39" s="24">
        <f>Planning!E11</f>
        <v>0.35</v>
      </c>
      <c r="I39" s="16">
        <f t="shared" si="4"/>
        <v>910</v>
      </c>
      <c r="J39" s="16">
        <f t="shared" si="5"/>
        <v>3510</v>
      </c>
      <c r="K39" s="1"/>
      <c r="L39" s="1" t="s">
        <v>171</v>
      </c>
      <c r="N39" s="12" t="s">
        <v>211</v>
      </c>
    </row>
    <row r="40" spans="1:14" ht="22" customHeight="1">
      <c r="A40" s="1"/>
      <c r="B40" s="18" t="s">
        <v>212</v>
      </c>
      <c r="C40" s="18" t="s">
        <v>213</v>
      </c>
      <c r="D40" s="14">
        <v>1</v>
      </c>
      <c r="E40" s="14">
        <v>1</v>
      </c>
      <c r="F40" s="15">
        <v>0</v>
      </c>
      <c r="G40" s="19">
        <f t="shared" si="3"/>
        <v>0</v>
      </c>
      <c r="H40" s="25">
        <f>Planning!E11</f>
        <v>0.35</v>
      </c>
      <c r="I40" s="19">
        <f t="shared" si="4"/>
        <v>0</v>
      </c>
      <c r="J40" s="19">
        <f t="shared" si="5"/>
        <v>0</v>
      </c>
      <c r="K40" s="1"/>
      <c r="L40" s="1" t="s">
        <v>207</v>
      </c>
      <c r="N40" s="12" t="s">
        <v>214</v>
      </c>
    </row>
    <row r="41" spans="1:14" ht="22" customHeight="1">
      <c r="A41" s="1"/>
      <c r="B41" s="22"/>
      <c r="C41" s="22" t="s">
        <v>215</v>
      </c>
      <c r="D41" s="22"/>
      <c r="E41" s="22"/>
      <c r="F41" s="22"/>
      <c r="G41" s="23">
        <f>SUM(G26:G40)</f>
        <v>66150</v>
      </c>
      <c r="H41" s="23"/>
      <c r="I41" s="23">
        <f>SUM(I26:I40)</f>
        <v>23154</v>
      </c>
      <c r="J41" s="23">
        <f>SUM(J26:J40)</f>
        <v>89304</v>
      </c>
      <c r="K41" s="1"/>
      <c r="L41" s="1"/>
      <c r="N41" s="12"/>
    </row>
    <row r="42" spans="1:14" ht="22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N42" s="12"/>
    </row>
    <row r="43" spans="1:14" ht="25" customHeight="1">
      <c r="A43" s="1"/>
      <c r="B43" s="4" t="s">
        <v>15</v>
      </c>
      <c r="C43" s="4"/>
      <c r="D43" s="4"/>
      <c r="E43" s="4"/>
      <c r="F43" s="4"/>
      <c r="G43" s="4"/>
      <c r="H43" s="4"/>
      <c r="I43" s="4"/>
      <c r="J43" s="4"/>
      <c r="K43" s="1"/>
      <c r="L43" s="1"/>
      <c r="N43" s="12"/>
    </row>
    <row r="44" spans="1:14" ht="22" customHeight="1">
      <c r="A44" s="1"/>
      <c r="B44" s="18" t="s">
        <v>216</v>
      </c>
      <c r="C44" s="18" t="s">
        <v>217</v>
      </c>
      <c r="D44" s="14">
        <v>1</v>
      </c>
      <c r="E44" s="26">
        <f>Planning!E7+2</f>
        <v>18</v>
      </c>
      <c r="F44" s="15">
        <v>500</v>
      </c>
      <c r="G44" s="19">
        <f t="shared" ref="G44:G64" si="6">ROUND(D44*E44*F44,0)</f>
        <v>9000</v>
      </c>
      <c r="H44" s="25">
        <f>Planning!E13</f>
        <v>0.22</v>
      </c>
      <c r="I44" s="19">
        <f t="shared" ref="I44:I64" si="7">ROUND(G44*H44,0)</f>
        <v>1980</v>
      </c>
      <c r="J44" s="19">
        <f t="shared" ref="J44:J64" si="8">SUM(G44,I44)</f>
        <v>10980</v>
      </c>
      <c r="K44" s="1"/>
      <c r="L44" s="1" t="s">
        <v>171</v>
      </c>
      <c r="N44" s="12" t="s">
        <v>218</v>
      </c>
    </row>
    <row r="45" spans="1:14" ht="22" customHeight="1">
      <c r="A45" s="1"/>
      <c r="B45" s="1" t="s">
        <v>219</v>
      </c>
      <c r="C45" s="1" t="s">
        <v>220</v>
      </c>
      <c r="D45" s="6">
        <v>0</v>
      </c>
      <c r="E45" s="21">
        <f>Planning!E7</f>
        <v>16</v>
      </c>
      <c r="F45" s="8">
        <v>0</v>
      </c>
      <c r="G45" s="16">
        <f t="shared" si="6"/>
        <v>0</v>
      </c>
      <c r="H45" s="24">
        <f>Planning!E13</f>
        <v>0.22</v>
      </c>
      <c r="I45" s="16">
        <f t="shared" si="7"/>
        <v>0</v>
      </c>
      <c r="J45" s="16">
        <f t="shared" si="8"/>
        <v>0</v>
      </c>
      <c r="K45" s="1"/>
      <c r="L45" s="1" t="s">
        <v>171</v>
      </c>
      <c r="N45" s="12" t="s">
        <v>221</v>
      </c>
    </row>
    <row r="46" spans="1:14" ht="22" customHeight="1">
      <c r="A46" s="1"/>
      <c r="B46" s="18" t="s">
        <v>222</v>
      </c>
      <c r="C46" s="18" t="s">
        <v>223</v>
      </c>
      <c r="D46" s="14">
        <v>1</v>
      </c>
      <c r="E46" s="26">
        <f>Planning!E7+1</f>
        <v>17</v>
      </c>
      <c r="F46" s="15">
        <v>325</v>
      </c>
      <c r="G46" s="19">
        <f t="shared" si="6"/>
        <v>5525</v>
      </c>
      <c r="H46" s="25">
        <f>Planning!E13</f>
        <v>0.22</v>
      </c>
      <c r="I46" s="19">
        <f t="shared" si="7"/>
        <v>1216</v>
      </c>
      <c r="J46" s="19">
        <f t="shared" si="8"/>
        <v>6741</v>
      </c>
      <c r="K46" s="1"/>
      <c r="L46" s="1" t="s">
        <v>171</v>
      </c>
      <c r="N46" s="12" t="s">
        <v>224</v>
      </c>
    </row>
    <row r="47" spans="1:14" ht="22" customHeight="1">
      <c r="A47" s="1"/>
      <c r="B47" s="1" t="s">
        <v>225</v>
      </c>
      <c r="C47" s="1" t="s">
        <v>226</v>
      </c>
      <c r="D47" s="6">
        <v>1</v>
      </c>
      <c r="E47" s="21">
        <f>Planning!E7</f>
        <v>16</v>
      </c>
      <c r="F47" s="8">
        <v>225</v>
      </c>
      <c r="G47" s="16">
        <f t="shared" si="6"/>
        <v>3600</v>
      </c>
      <c r="H47" s="24">
        <f>Planning!E13</f>
        <v>0.22</v>
      </c>
      <c r="I47" s="16">
        <f t="shared" si="7"/>
        <v>792</v>
      </c>
      <c r="J47" s="16">
        <f t="shared" si="8"/>
        <v>4392</v>
      </c>
      <c r="K47" s="1"/>
      <c r="L47" s="1" t="s">
        <v>171</v>
      </c>
      <c r="N47" s="12" t="s">
        <v>227</v>
      </c>
    </row>
    <row r="48" spans="1:14" ht="22" customHeight="1">
      <c r="A48" s="1"/>
      <c r="B48" s="18" t="s">
        <v>228</v>
      </c>
      <c r="C48" s="18" t="s">
        <v>229</v>
      </c>
      <c r="D48" s="14">
        <v>0</v>
      </c>
      <c r="E48" s="26">
        <f>Planning!E7+1</f>
        <v>17</v>
      </c>
      <c r="F48" s="15">
        <v>0</v>
      </c>
      <c r="G48" s="19">
        <f t="shared" si="6"/>
        <v>0</v>
      </c>
      <c r="H48" s="25">
        <f>Planning!E13</f>
        <v>0.22</v>
      </c>
      <c r="I48" s="19">
        <f t="shared" si="7"/>
        <v>0</v>
      </c>
      <c r="J48" s="19">
        <f t="shared" si="8"/>
        <v>0</v>
      </c>
      <c r="K48" s="1"/>
      <c r="L48" s="1" t="s">
        <v>171</v>
      </c>
      <c r="N48" s="12" t="s">
        <v>230</v>
      </c>
    </row>
    <row r="49" spans="1:14" ht="22" customHeight="1">
      <c r="A49" s="1"/>
      <c r="B49" s="1" t="s">
        <v>231</v>
      </c>
      <c r="C49" s="1" t="s">
        <v>232</v>
      </c>
      <c r="D49" s="6">
        <v>1</v>
      </c>
      <c r="E49" s="21">
        <f>Planning!E7+2</f>
        <v>18</v>
      </c>
      <c r="F49" s="8">
        <v>350</v>
      </c>
      <c r="G49" s="16">
        <f t="shared" si="6"/>
        <v>6300</v>
      </c>
      <c r="H49" s="24">
        <f>Planning!E13</f>
        <v>0.22</v>
      </c>
      <c r="I49" s="16">
        <f t="shared" si="7"/>
        <v>1386</v>
      </c>
      <c r="J49" s="16">
        <f t="shared" si="8"/>
        <v>7686</v>
      </c>
      <c r="K49" s="1"/>
      <c r="L49" s="1" t="s">
        <v>171</v>
      </c>
      <c r="N49" s="12" t="s">
        <v>233</v>
      </c>
    </row>
    <row r="50" spans="1:14" ht="22" customHeight="1">
      <c r="A50" s="1"/>
      <c r="B50" s="18" t="s">
        <v>234</v>
      </c>
      <c r="C50" s="18" t="s">
        <v>235</v>
      </c>
      <c r="D50" s="14">
        <v>1</v>
      </c>
      <c r="E50" s="26">
        <f>Planning!E7</f>
        <v>16</v>
      </c>
      <c r="F50" s="15">
        <v>250</v>
      </c>
      <c r="G50" s="19">
        <f t="shared" si="6"/>
        <v>4000</v>
      </c>
      <c r="H50" s="25">
        <f>Planning!E13</f>
        <v>0.22</v>
      </c>
      <c r="I50" s="19">
        <f t="shared" si="7"/>
        <v>880</v>
      </c>
      <c r="J50" s="19">
        <f t="shared" si="8"/>
        <v>4880</v>
      </c>
      <c r="K50" s="1"/>
      <c r="L50" s="1" t="s">
        <v>171</v>
      </c>
      <c r="N50" s="12" t="s">
        <v>236</v>
      </c>
    </row>
    <row r="51" spans="1:14" ht="22" customHeight="1">
      <c r="A51" s="1"/>
      <c r="B51" s="1" t="s">
        <v>237</v>
      </c>
      <c r="C51" s="1" t="s">
        <v>238</v>
      </c>
      <c r="D51" s="6">
        <v>0</v>
      </c>
      <c r="E51" s="21">
        <f>Planning!E7</f>
        <v>16</v>
      </c>
      <c r="F51" s="8">
        <v>0</v>
      </c>
      <c r="G51" s="16">
        <f t="shared" si="6"/>
        <v>0</v>
      </c>
      <c r="H51" s="24">
        <f>Planning!E13</f>
        <v>0.22</v>
      </c>
      <c r="I51" s="16">
        <f t="shared" si="7"/>
        <v>0</v>
      </c>
      <c r="J51" s="16">
        <f t="shared" si="8"/>
        <v>0</v>
      </c>
      <c r="K51" s="1"/>
      <c r="L51" s="1" t="s">
        <v>171</v>
      </c>
      <c r="N51" s="12" t="s">
        <v>239</v>
      </c>
    </row>
    <row r="52" spans="1:14" ht="22" customHeight="1">
      <c r="A52" s="1"/>
      <c r="B52" s="18" t="s">
        <v>240</v>
      </c>
      <c r="C52" s="18" t="s">
        <v>241</v>
      </c>
      <c r="D52" s="14">
        <v>1</v>
      </c>
      <c r="E52" s="26">
        <f>Planning!E7+1</f>
        <v>17</v>
      </c>
      <c r="F52" s="15">
        <v>400</v>
      </c>
      <c r="G52" s="19">
        <f t="shared" si="6"/>
        <v>6800</v>
      </c>
      <c r="H52" s="25">
        <f>Planning!E13</f>
        <v>0.22</v>
      </c>
      <c r="I52" s="19">
        <f t="shared" si="7"/>
        <v>1496</v>
      </c>
      <c r="J52" s="19">
        <f t="shared" si="8"/>
        <v>8296</v>
      </c>
      <c r="K52" s="1"/>
      <c r="L52" s="1" t="s">
        <v>171</v>
      </c>
      <c r="N52" s="12" t="s">
        <v>242</v>
      </c>
    </row>
    <row r="53" spans="1:14" ht="22" customHeight="1">
      <c r="A53" s="1"/>
      <c r="B53" s="1" t="s">
        <v>243</v>
      </c>
      <c r="C53" s="1" t="s">
        <v>244</v>
      </c>
      <c r="D53" s="6">
        <v>1</v>
      </c>
      <c r="E53" s="21">
        <f>Planning!E7</f>
        <v>16</v>
      </c>
      <c r="F53" s="8">
        <v>225</v>
      </c>
      <c r="G53" s="16">
        <f t="shared" si="6"/>
        <v>3600</v>
      </c>
      <c r="H53" s="24">
        <f>Planning!E13</f>
        <v>0.22</v>
      </c>
      <c r="I53" s="16">
        <f t="shared" si="7"/>
        <v>792</v>
      </c>
      <c r="J53" s="16">
        <f t="shared" si="8"/>
        <v>4392</v>
      </c>
      <c r="K53" s="1"/>
      <c r="L53" s="1" t="s">
        <v>171</v>
      </c>
      <c r="N53" s="12" t="s">
        <v>245</v>
      </c>
    </row>
    <row r="54" spans="1:14" ht="22" customHeight="1">
      <c r="A54" s="1"/>
      <c r="B54" s="18" t="s">
        <v>246</v>
      </c>
      <c r="C54" s="18" t="s">
        <v>247</v>
      </c>
      <c r="D54" s="14">
        <v>1</v>
      </c>
      <c r="E54" s="26">
        <f>Planning!E7+2</f>
        <v>18</v>
      </c>
      <c r="F54" s="15">
        <v>350</v>
      </c>
      <c r="G54" s="19">
        <f t="shared" si="6"/>
        <v>6300</v>
      </c>
      <c r="H54" s="25">
        <f>Planning!E13</f>
        <v>0.22</v>
      </c>
      <c r="I54" s="19">
        <f t="shared" si="7"/>
        <v>1386</v>
      </c>
      <c r="J54" s="19">
        <f t="shared" si="8"/>
        <v>7686</v>
      </c>
      <c r="K54" s="1"/>
      <c r="L54" s="1" t="s">
        <v>171</v>
      </c>
      <c r="N54" s="12" t="s">
        <v>248</v>
      </c>
    </row>
    <row r="55" spans="1:14" ht="22" customHeight="1">
      <c r="A55" s="1"/>
      <c r="B55" s="1" t="s">
        <v>249</v>
      </c>
      <c r="C55" s="1" t="s">
        <v>250</v>
      </c>
      <c r="D55" s="6">
        <v>1</v>
      </c>
      <c r="E55" s="21">
        <f>Planning!E7</f>
        <v>16</v>
      </c>
      <c r="F55" s="8">
        <v>225</v>
      </c>
      <c r="G55" s="16">
        <f t="shared" si="6"/>
        <v>3600</v>
      </c>
      <c r="H55" s="24">
        <f>Planning!E13</f>
        <v>0.22</v>
      </c>
      <c r="I55" s="16">
        <f t="shared" si="7"/>
        <v>792</v>
      </c>
      <c r="J55" s="16">
        <f t="shared" si="8"/>
        <v>4392</v>
      </c>
      <c r="K55" s="1"/>
      <c r="L55" s="1" t="s">
        <v>171</v>
      </c>
      <c r="N55" s="12" t="s">
        <v>251</v>
      </c>
    </row>
    <row r="56" spans="1:14" ht="22" customHeight="1">
      <c r="A56" s="1"/>
      <c r="B56" s="18" t="s">
        <v>252</v>
      </c>
      <c r="C56" s="18" t="s">
        <v>253</v>
      </c>
      <c r="D56" s="14">
        <v>1</v>
      </c>
      <c r="E56" s="26">
        <f>Planning!E7+5</f>
        <v>21</v>
      </c>
      <c r="F56" s="15">
        <v>350</v>
      </c>
      <c r="G56" s="19">
        <f t="shared" si="6"/>
        <v>7350</v>
      </c>
      <c r="H56" s="25">
        <f>Planning!E13</f>
        <v>0.22</v>
      </c>
      <c r="I56" s="19">
        <f t="shared" si="7"/>
        <v>1617</v>
      </c>
      <c r="J56" s="19">
        <f t="shared" si="8"/>
        <v>8967</v>
      </c>
      <c r="K56" s="1"/>
      <c r="L56" s="1" t="s">
        <v>171</v>
      </c>
      <c r="N56" s="12" t="s">
        <v>254</v>
      </c>
    </row>
    <row r="57" spans="1:14" ht="22" customHeight="1">
      <c r="A57" s="1"/>
      <c r="B57" s="1" t="s">
        <v>255</v>
      </c>
      <c r="C57" s="1" t="s">
        <v>256</v>
      </c>
      <c r="D57" s="6">
        <v>1</v>
      </c>
      <c r="E57" s="21">
        <f>Planning!E7+3</f>
        <v>19</v>
      </c>
      <c r="F57" s="8">
        <v>225</v>
      </c>
      <c r="G57" s="16">
        <f t="shared" si="6"/>
        <v>4275</v>
      </c>
      <c r="H57" s="24">
        <f>Planning!E13</f>
        <v>0.22</v>
      </c>
      <c r="I57" s="16">
        <f t="shared" si="7"/>
        <v>941</v>
      </c>
      <c r="J57" s="16">
        <f t="shared" si="8"/>
        <v>5216</v>
      </c>
      <c r="K57" s="1"/>
      <c r="L57" s="1" t="s">
        <v>171</v>
      </c>
      <c r="N57" s="12" t="s">
        <v>257</v>
      </c>
    </row>
    <row r="58" spans="1:14" ht="22" customHeight="1">
      <c r="A58" s="1"/>
      <c r="B58" s="18" t="s">
        <v>258</v>
      </c>
      <c r="C58" s="18" t="s">
        <v>259</v>
      </c>
      <c r="D58" s="14">
        <v>1</v>
      </c>
      <c r="E58" s="26">
        <f>Planning!E7+3</f>
        <v>19</v>
      </c>
      <c r="F58" s="15">
        <v>250</v>
      </c>
      <c r="G58" s="19">
        <f t="shared" si="6"/>
        <v>4750</v>
      </c>
      <c r="H58" s="25">
        <f>Planning!E13</f>
        <v>0.22</v>
      </c>
      <c r="I58" s="19">
        <f t="shared" si="7"/>
        <v>1045</v>
      </c>
      <c r="J58" s="19">
        <f t="shared" si="8"/>
        <v>5795</v>
      </c>
      <c r="K58" s="1"/>
      <c r="L58" s="1" t="s">
        <v>171</v>
      </c>
      <c r="N58" s="12" t="s">
        <v>260</v>
      </c>
    </row>
    <row r="59" spans="1:14" ht="22" customHeight="1">
      <c r="A59" s="1"/>
      <c r="B59" s="1" t="s">
        <v>261</v>
      </c>
      <c r="C59" s="1" t="s">
        <v>262</v>
      </c>
      <c r="D59" s="6">
        <v>1</v>
      </c>
      <c r="E59" s="21">
        <f>Planning!E7+2</f>
        <v>18</v>
      </c>
      <c r="F59" s="8">
        <v>325</v>
      </c>
      <c r="G59" s="16">
        <f t="shared" si="6"/>
        <v>5850</v>
      </c>
      <c r="H59" s="24">
        <f>Planning!E13</f>
        <v>0.22</v>
      </c>
      <c r="I59" s="16">
        <f t="shared" si="7"/>
        <v>1287</v>
      </c>
      <c r="J59" s="16">
        <f t="shared" si="8"/>
        <v>7137</v>
      </c>
      <c r="K59" s="1"/>
      <c r="L59" s="1" t="s">
        <v>171</v>
      </c>
      <c r="N59" s="12" t="s">
        <v>263</v>
      </c>
    </row>
    <row r="60" spans="1:14" ht="22" customHeight="1">
      <c r="A60" s="1"/>
      <c r="B60" s="18" t="s">
        <v>264</v>
      </c>
      <c r="C60" s="18" t="s">
        <v>265</v>
      </c>
      <c r="D60" s="14">
        <v>1</v>
      </c>
      <c r="E60" s="26">
        <f>Planning!E7</f>
        <v>16</v>
      </c>
      <c r="F60" s="15">
        <v>225</v>
      </c>
      <c r="G60" s="19">
        <f t="shared" si="6"/>
        <v>3600</v>
      </c>
      <c r="H60" s="25">
        <f>Planning!E13</f>
        <v>0.22</v>
      </c>
      <c r="I60" s="19">
        <f t="shared" si="7"/>
        <v>792</v>
      </c>
      <c r="J60" s="19">
        <f t="shared" si="8"/>
        <v>4392</v>
      </c>
      <c r="K60" s="1"/>
      <c r="L60" s="1" t="s">
        <v>171</v>
      </c>
      <c r="N60" s="12" t="s">
        <v>266</v>
      </c>
    </row>
    <row r="61" spans="1:14" ht="22" customHeight="1">
      <c r="A61" s="1"/>
      <c r="B61" s="1" t="s">
        <v>267</v>
      </c>
      <c r="C61" s="1" t="s">
        <v>268</v>
      </c>
      <c r="D61" s="6">
        <v>1</v>
      </c>
      <c r="E61" s="21">
        <f>Planning!E7+5</f>
        <v>21</v>
      </c>
      <c r="F61" s="8">
        <v>275</v>
      </c>
      <c r="G61" s="16">
        <f t="shared" si="6"/>
        <v>5775</v>
      </c>
      <c r="H61" s="24">
        <f>Planning!E13</f>
        <v>0.22</v>
      </c>
      <c r="I61" s="16">
        <f t="shared" si="7"/>
        <v>1271</v>
      </c>
      <c r="J61" s="16">
        <f t="shared" si="8"/>
        <v>7046</v>
      </c>
      <c r="K61" s="1"/>
      <c r="L61" s="1" t="s">
        <v>171</v>
      </c>
      <c r="N61" s="12" t="s">
        <v>269</v>
      </c>
    </row>
    <row r="62" spans="1:14" ht="22" customHeight="1">
      <c r="A62" s="1"/>
      <c r="B62" s="18" t="s">
        <v>270</v>
      </c>
      <c r="C62" s="18" t="s">
        <v>271</v>
      </c>
      <c r="D62" s="14">
        <v>2</v>
      </c>
      <c r="E62" s="26">
        <f>Planning!E7</f>
        <v>16</v>
      </c>
      <c r="F62" s="15">
        <v>200</v>
      </c>
      <c r="G62" s="19">
        <f t="shared" si="6"/>
        <v>6400</v>
      </c>
      <c r="H62" s="25">
        <f>Planning!E13</f>
        <v>0.22</v>
      </c>
      <c r="I62" s="19">
        <f t="shared" si="7"/>
        <v>1408</v>
      </c>
      <c r="J62" s="19">
        <f t="shared" si="8"/>
        <v>7808</v>
      </c>
      <c r="K62" s="1"/>
      <c r="L62" s="1" t="s">
        <v>171</v>
      </c>
      <c r="N62" s="12" t="s">
        <v>272</v>
      </c>
    </row>
    <row r="63" spans="1:14" ht="22" customHeight="1">
      <c r="A63" s="1"/>
      <c r="B63" s="1" t="s">
        <v>273</v>
      </c>
      <c r="C63" s="1" t="s">
        <v>274</v>
      </c>
      <c r="D63" s="6">
        <v>1</v>
      </c>
      <c r="E63" s="6">
        <v>4</v>
      </c>
      <c r="F63" s="8">
        <v>350</v>
      </c>
      <c r="G63" s="16">
        <f t="shared" si="6"/>
        <v>1400</v>
      </c>
      <c r="H63" s="24">
        <f>Planning!E13</f>
        <v>0.22</v>
      </c>
      <c r="I63" s="16">
        <f t="shared" si="7"/>
        <v>308</v>
      </c>
      <c r="J63" s="16">
        <f t="shared" si="8"/>
        <v>1708</v>
      </c>
      <c r="K63" s="1"/>
      <c r="L63" s="1" t="s">
        <v>171</v>
      </c>
      <c r="N63" s="12" t="s">
        <v>275</v>
      </c>
    </row>
    <row r="64" spans="1:14" ht="22" customHeight="1">
      <c r="A64" s="1"/>
      <c r="B64" s="18" t="s">
        <v>276</v>
      </c>
      <c r="C64" s="18" t="s">
        <v>277</v>
      </c>
      <c r="D64" s="14">
        <v>0</v>
      </c>
      <c r="E64" s="26">
        <f>Planning!E7</f>
        <v>16</v>
      </c>
      <c r="F64" s="15">
        <v>0</v>
      </c>
      <c r="G64" s="19">
        <f t="shared" si="6"/>
        <v>0</v>
      </c>
      <c r="H64" s="25">
        <f>Planning!E13</f>
        <v>0.22</v>
      </c>
      <c r="I64" s="19">
        <f t="shared" si="7"/>
        <v>0</v>
      </c>
      <c r="J64" s="19">
        <f t="shared" si="8"/>
        <v>0</v>
      </c>
      <c r="K64" s="1"/>
      <c r="L64" s="1" t="s">
        <v>171</v>
      </c>
      <c r="N64" s="12" t="s">
        <v>278</v>
      </c>
    </row>
    <row r="65" spans="1:14" ht="22" customHeight="1">
      <c r="A65" s="1"/>
      <c r="B65" s="22"/>
      <c r="C65" s="22" t="s">
        <v>279</v>
      </c>
      <c r="D65" s="22"/>
      <c r="E65" s="22"/>
      <c r="F65" s="22"/>
      <c r="G65" s="23">
        <f>SUM(G44:G64)</f>
        <v>88125</v>
      </c>
      <c r="H65" s="23"/>
      <c r="I65" s="23">
        <f>SUM(I44:I64)</f>
        <v>19389</v>
      </c>
      <c r="J65" s="23">
        <f>SUM(J44:J64)</f>
        <v>107514</v>
      </c>
      <c r="K65" s="1"/>
      <c r="L65" s="1"/>
      <c r="N65" s="12"/>
    </row>
    <row r="66" spans="1:14" ht="2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N66" s="12"/>
    </row>
    <row r="67" spans="1:14" ht="25" customHeight="1">
      <c r="A67" s="1"/>
      <c r="B67" s="4" t="s">
        <v>16</v>
      </c>
      <c r="C67" s="4"/>
      <c r="D67" s="4"/>
      <c r="E67" s="4"/>
      <c r="F67" s="4"/>
      <c r="G67" s="4"/>
      <c r="H67" s="4"/>
      <c r="I67" s="4"/>
      <c r="J67" s="4"/>
      <c r="K67" s="1"/>
      <c r="L67" s="1"/>
      <c r="N67" s="12"/>
    </row>
    <row r="68" spans="1:14" ht="22" customHeight="1">
      <c r="A68" s="1"/>
      <c r="B68" s="18" t="s">
        <v>280</v>
      </c>
      <c r="C68" s="18" t="s">
        <v>281</v>
      </c>
      <c r="D68" s="14">
        <v>1</v>
      </c>
      <c r="E68" s="14">
        <v>1</v>
      </c>
      <c r="F68" s="15">
        <v>5600</v>
      </c>
      <c r="G68" s="19">
        <f t="shared" ref="G68:G76" si="9">ROUND(D68*E68*F68,0)</f>
        <v>5600</v>
      </c>
      <c r="H68" s="20">
        <v>0</v>
      </c>
      <c r="I68" s="19">
        <f t="shared" ref="I68:I76" si="10">ROUND(G68*H68,0)</f>
        <v>0</v>
      </c>
      <c r="J68" s="19">
        <f t="shared" ref="J68:J76" si="11">SUM(G68,I68)</f>
        <v>5600</v>
      </c>
      <c r="K68" s="1"/>
      <c r="L68" s="1" t="s">
        <v>282</v>
      </c>
      <c r="N68" s="12" t="s">
        <v>283</v>
      </c>
    </row>
    <row r="69" spans="1:14" ht="22" customHeight="1">
      <c r="A69" s="1"/>
      <c r="B69" s="1" t="s">
        <v>284</v>
      </c>
      <c r="C69" s="1" t="s">
        <v>285</v>
      </c>
      <c r="D69" s="6">
        <v>1</v>
      </c>
      <c r="E69" s="6">
        <v>1</v>
      </c>
      <c r="F69" s="8">
        <v>2000</v>
      </c>
      <c r="G69" s="16">
        <f t="shared" si="9"/>
        <v>2000</v>
      </c>
      <c r="H69" s="17">
        <v>0</v>
      </c>
      <c r="I69" s="16">
        <f t="shared" si="10"/>
        <v>0</v>
      </c>
      <c r="J69" s="16">
        <f t="shared" si="11"/>
        <v>2000</v>
      </c>
      <c r="K69" s="1"/>
      <c r="L69" s="1" t="s">
        <v>282</v>
      </c>
      <c r="N69" s="12" t="s">
        <v>286</v>
      </c>
    </row>
    <row r="70" spans="1:14" ht="22" customHeight="1">
      <c r="A70" s="1"/>
      <c r="B70" s="18" t="s">
        <v>287</v>
      </c>
      <c r="C70" s="18" t="s">
        <v>288</v>
      </c>
      <c r="D70" s="14">
        <v>1</v>
      </c>
      <c r="E70" s="14">
        <v>1</v>
      </c>
      <c r="F70" s="15">
        <v>3600</v>
      </c>
      <c r="G70" s="19">
        <f t="shared" si="9"/>
        <v>3600</v>
      </c>
      <c r="H70" s="20">
        <v>0</v>
      </c>
      <c r="I70" s="19">
        <f t="shared" si="10"/>
        <v>0</v>
      </c>
      <c r="J70" s="19">
        <f t="shared" si="11"/>
        <v>3600</v>
      </c>
      <c r="K70" s="1"/>
      <c r="L70" s="1" t="s">
        <v>282</v>
      </c>
      <c r="N70" s="12" t="s">
        <v>289</v>
      </c>
    </row>
    <row r="71" spans="1:14" ht="22" customHeight="1">
      <c r="A71" s="1"/>
      <c r="B71" s="1" t="s">
        <v>290</v>
      </c>
      <c r="C71" s="1" t="s">
        <v>291</v>
      </c>
      <c r="D71" s="6">
        <v>2</v>
      </c>
      <c r="E71" s="6">
        <v>1</v>
      </c>
      <c r="F71" s="8">
        <v>1200</v>
      </c>
      <c r="G71" s="16">
        <f t="shared" si="9"/>
        <v>2400</v>
      </c>
      <c r="H71" s="17">
        <v>0</v>
      </c>
      <c r="I71" s="16">
        <f t="shared" si="10"/>
        <v>0</v>
      </c>
      <c r="J71" s="16">
        <f t="shared" si="11"/>
        <v>2400</v>
      </c>
      <c r="K71" s="1"/>
      <c r="L71" s="1" t="s">
        <v>282</v>
      </c>
      <c r="N71" s="12" t="s">
        <v>292</v>
      </c>
    </row>
    <row r="72" spans="1:14" ht="22" customHeight="1">
      <c r="A72" s="1"/>
      <c r="B72" s="18" t="s">
        <v>293</v>
      </c>
      <c r="C72" s="18" t="s">
        <v>294</v>
      </c>
      <c r="D72" s="14">
        <v>1</v>
      </c>
      <c r="E72" s="14">
        <v>1</v>
      </c>
      <c r="F72" s="15">
        <v>1600</v>
      </c>
      <c r="G72" s="19">
        <f t="shared" si="9"/>
        <v>1600</v>
      </c>
      <c r="H72" s="20">
        <v>0</v>
      </c>
      <c r="I72" s="19">
        <f t="shared" si="10"/>
        <v>0</v>
      </c>
      <c r="J72" s="19">
        <f t="shared" si="11"/>
        <v>1600</v>
      </c>
      <c r="K72" s="1"/>
      <c r="L72" s="1" t="s">
        <v>282</v>
      </c>
      <c r="N72" s="12" t="s">
        <v>295</v>
      </c>
    </row>
    <row r="73" spans="1:14" ht="22" customHeight="1">
      <c r="A73" s="1"/>
      <c r="B73" s="1" t="s">
        <v>296</v>
      </c>
      <c r="C73" s="1" t="s">
        <v>297</v>
      </c>
      <c r="D73" s="6">
        <v>1</v>
      </c>
      <c r="E73" s="6">
        <v>1</v>
      </c>
      <c r="F73" s="8">
        <v>2000</v>
      </c>
      <c r="G73" s="16">
        <f t="shared" si="9"/>
        <v>2000</v>
      </c>
      <c r="H73" s="17">
        <v>0</v>
      </c>
      <c r="I73" s="16">
        <f t="shared" si="10"/>
        <v>0</v>
      </c>
      <c r="J73" s="16">
        <f t="shared" si="11"/>
        <v>2000</v>
      </c>
      <c r="K73" s="1"/>
      <c r="L73" s="1" t="s">
        <v>282</v>
      </c>
      <c r="N73" s="12" t="s">
        <v>298</v>
      </c>
    </row>
    <row r="74" spans="1:14" ht="22" customHeight="1">
      <c r="A74" s="1"/>
      <c r="B74" s="18" t="s">
        <v>299</v>
      </c>
      <c r="C74" s="18" t="s">
        <v>300</v>
      </c>
      <c r="D74" s="14">
        <v>1</v>
      </c>
      <c r="E74" s="14">
        <v>1</v>
      </c>
      <c r="F74" s="15">
        <v>4800</v>
      </c>
      <c r="G74" s="19">
        <f t="shared" si="9"/>
        <v>4800</v>
      </c>
      <c r="H74" s="20">
        <v>0</v>
      </c>
      <c r="I74" s="19">
        <f t="shared" si="10"/>
        <v>0</v>
      </c>
      <c r="J74" s="19">
        <f t="shared" si="11"/>
        <v>4800</v>
      </c>
      <c r="K74" s="1"/>
      <c r="L74" s="1" t="s">
        <v>282</v>
      </c>
      <c r="N74" s="12" t="s">
        <v>301</v>
      </c>
    </row>
    <row r="75" spans="1:14" ht="22" customHeight="1">
      <c r="A75" s="1"/>
      <c r="B75" s="1" t="s">
        <v>302</v>
      </c>
      <c r="C75" s="1" t="s">
        <v>303</v>
      </c>
      <c r="D75" s="6">
        <v>1</v>
      </c>
      <c r="E75" s="6">
        <v>1</v>
      </c>
      <c r="F75" s="8">
        <v>5600</v>
      </c>
      <c r="G75" s="16">
        <f t="shared" si="9"/>
        <v>5600</v>
      </c>
      <c r="H75" s="17">
        <v>0</v>
      </c>
      <c r="I75" s="16">
        <f t="shared" si="10"/>
        <v>0</v>
      </c>
      <c r="J75" s="16">
        <f t="shared" si="11"/>
        <v>5600</v>
      </c>
      <c r="K75" s="1"/>
      <c r="L75" s="1" t="s">
        <v>282</v>
      </c>
      <c r="N75" s="12" t="s">
        <v>304</v>
      </c>
    </row>
    <row r="76" spans="1:14" ht="22" customHeight="1">
      <c r="A76" s="1"/>
      <c r="B76" s="18" t="s">
        <v>305</v>
      </c>
      <c r="C76" s="18" t="s">
        <v>306</v>
      </c>
      <c r="D76" s="14">
        <v>1</v>
      </c>
      <c r="E76" s="14">
        <v>1</v>
      </c>
      <c r="F76" s="15">
        <v>1200</v>
      </c>
      <c r="G76" s="19">
        <f t="shared" si="9"/>
        <v>1200</v>
      </c>
      <c r="H76" s="20">
        <v>0</v>
      </c>
      <c r="I76" s="19">
        <f t="shared" si="10"/>
        <v>0</v>
      </c>
      <c r="J76" s="19">
        <f t="shared" si="11"/>
        <v>1200</v>
      </c>
      <c r="K76" s="1"/>
      <c r="L76" s="1" t="s">
        <v>282</v>
      </c>
      <c r="N76" s="12" t="s">
        <v>307</v>
      </c>
    </row>
    <row r="77" spans="1:14" ht="22" customHeight="1">
      <c r="A77" s="1"/>
      <c r="B77" s="22"/>
      <c r="C77" s="22" t="s">
        <v>308</v>
      </c>
      <c r="D77" s="22"/>
      <c r="E77" s="22"/>
      <c r="F77" s="22"/>
      <c r="G77" s="23">
        <f>SUM(G68:G76)</f>
        <v>28800</v>
      </c>
      <c r="H77" s="23"/>
      <c r="I77" s="23">
        <f>SUM(I68:I76)</f>
        <v>0</v>
      </c>
      <c r="J77" s="23">
        <f>SUM(J68:J76)</f>
        <v>28800</v>
      </c>
      <c r="K77" s="1"/>
      <c r="L77" s="1"/>
      <c r="N77" s="12"/>
    </row>
    <row r="78" spans="1:14" ht="22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N78" s="12"/>
    </row>
    <row r="79" spans="1:14" ht="25" customHeight="1">
      <c r="A79" s="1"/>
      <c r="B79" s="4" t="s">
        <v>17</v>
      </c>
      <c r="C79" s="4"/>
      <c r="D79" s="4"/>
      <c r="E79" s="4"/>
      <c r="F79" s="4"/>
      <c r="G79" s="4"/>
      <c r="H79" s="4"/>
      <c r="I79" s="4"/>
      <c r="J79" s="4"/>
      <c r="K79" s="1"/>
      <c r="L79" s="1"/>
      <c r="N79" s="12"/>
    </row>
    <row r="80" spans="1:14" ht="22" customHeight="1">
      <c r="A80" s="1"/>
      <c r="B80" s="18" t="s">
        <v>309</v>
      </c>
      <c r="C80" s="18" t="s">
        <v>310</v>
      </c>
      <c r="D80" s="14">
        <v>1</v>
      </c>
      <c r="E80" s="14">
        <v>1</v>
      </c>
      <c r="F80" s="15">
        <v>6000</v>
      </c>
      <c r="G80" s="19">
        <f t="shared" ref="G80:G96" si="12">ROUND(D80*E80*F80,0)</f>
        <v>6000</v>
      </c>
      <c r="H80" s="20">
        <v>0</v>
      </c>
      <c r="I80" s="19">
        <f t="shared" ref="I80:I96" si="13">ROUND(G80*H80,0)</f>
        <v>0</v>
      </c>
      <c r="J80" s="19">
        <f t="shared" ref="J80:J96" si="14">SUM(G80,I80)</f>
        <v>6000</v>
      </c>
      <c r="K80" s="1"/>
      <c r="L80" s="1" t="s">
        <v>311</v>
      </c>
      <c r="N80" s="12" t="s">
        <v>312</v>
      </c>
    </row>
    <row r="81" spans="1:14" ht="22" customHeight="1">
      <c r="A81" s="1"/>
      <c r="B81" s="1" t="s">
        <v>313</v>
      </c>
      <c r="C81" s="1" t="s">
        <v>314</v>
      </c>
      <c r="D81" s="6">
        <v>1</v>
      </c>
      <c r="E81" s="6">
        <v>1</v>
      </c>
      <c r="F81" s="8">
        <v>4800</v>
      </c>
      <c r="G81" s="16">
        <f t="shared" si="12"/>
        <v>4800</v>
      </c>
      <c r="H81" s="17">
        <v>0</v>
      </c>
      <c r="I81" s="16">
        <f t="shared" si="13"/>
        <v>0</v>
      </c>
      <c r="J81" s="16">
        <f t="shared" si="14"/>
        <v>4800</v>
      </c>
      <c r="K81" s="1"/>
      <c r="L81" s="1" t="s">
        <v>311</v>
      </c>
      <c r="N81" s="12" t="s">
        <v>315</v>
      </c>
    </row>
    <row r="82" spans="1:14" ht="22" customHeight="1">
      <c r="A82" s="1"/>
      <c r="B82" s="18" t="s">
        <v>316</v>
      </c>
      <c r="C82" s="18" t="s">
        <v>317</v>
      </c>
      <c r="D82" s="14">
        <v>3</v>
      </c>
      <c r="E82" s="14">
        <v>1</v>
      </c>
      <c r="F82" s="15">
        <v>400</v>
      </c>
      <c r="G82" s="19">
        <f t="shared" si="12"/>
        <v>1200</v>
      </c>
      <c r="H82" s="20">
        <v>0</v>
      </c>
      <c r="I82" s="19">
        <f t="shared" si="13"/>
        <v>0</v>
      </c>
      <c r="J82" s="19">
        <f t="shared" si="14"/>
        <v>1200</v>
      </c>
      <c r="K82" s="1"/>
      <c r="L82" s="1" t="s">
        <v>318</v>
      </c>
      <c r="N82" s="12" t="s">
        <v>319</v>
      </c>
    </row>
    <row r="83" spans="1:14" ht="22" customHeight="1">
      <c r="A83" s="1"/>
      <c r="B83" s="1" t="s">
        <v>320</v>
      </c>
      <c r="C83" s="1" t="s">
        <v>321</v>
      </c>
      <c r="D83" s="6">
        <v>1</v>
      </c>
      <c r="E83" s="6">
        <v>1</v>
      </c>
      <c r="F83" s="8">
        <v>2000</v>
      </c>
      <c r="G83" s="16">
        <f t="shared" si="12"/>
        <v>2000</v>
      </c>
      <c r="H83" s="17">
        <v>0</v>
      </c>
      <c r="I83" s="16">
        <f t="shared" si="13"/>
        <v>0</v>
      </c>
      <c r="J83" s="16">
        <f t="shared" si="14"/>
        <v>2000</v>
      </c>
      <c r="K83" s="1"/>
      <c r="L83" s="1" t="s">
        <v>311</v>
      </c>
      <c r="N83" s="12" t="s">
        <v>322</v>
      </c>
    </row>
    <row r="84" spans="1:14" ht="22" customHeight="1">
      <c r="A84" s="1"/>
      <c r="B84" s="18" t="s">
        <v>323</v>
      </c>
      <c r="C84" s="18" t="s">
        <v>324</v>
      </c>
      <c r="D84" s="14">
        <v>1</v>
      </c>
      <c r="E84" s="14">
        <v>1</v>
      </c>
      <c r="F84" s="15">
        <v>720</v>
      </c>
      <c r="G84" s="19">
        <f t="shared" si="12"/>
        <v>720</v>
      </c>
      <c r="H84" s="20">
        <v>0</v>
      </c>
      <c r="I84" s="19">
        <f t="shared" si="13"/>
        <v>0</v>
      </c>
      <c r="J84" s="19">
        <f t="shared" si="14"/>
        <v>720</v>
      </c>
      <c r="K84" s="1"/>
      <c r="L84" s="1" t="s">
        <v>282</v>
      </c>
      <c r="N84" s="12" t="s">
        <v>325</v>
      </c>
    </row>
    <row r="85" spans="1:14" ht="22" customHeight="1">
      <c r="A85" s="1"/>
      <c r="B85" s="1" t="s">
        <v>326</v>
      </c>
      <c r="C85" s="1" t="s">
        <v>327</v>
      </c>
      <c r="D85" s="6">
        <v>60</v>
      </c>
      <c r="E85" s="6">
        <v>1</v>
      </c>
      <c r="F85" s="8">
        <v>14</v>
      </c>
      <c r="G85" s="16">
        <f t="shared" si="12"/>
        <v>840</v>
      </c>
      <c r="H85" s="17">
        <v>0</v>
      </c>
      <c r="I85" s="16">
        <f t="shared" si="13"/>
        <v>0</v>
      </c>
      <c r="J85" s="16">
        <f t="shared" si="14"/>
        <v>840</v>
      </c>
      <c r="K85" s="1"/>
      <c r="L85" s="1" t="s">
        <v>328</v>
      </c>
      <c r="N85" s="12" t="s">
        <v>329</v>
      </c>
    </row>
    <row r="86" spans="1:14" ht="22" customHeight="1">
      <c r="A86" s="1"/>
      <c r="B86" s="18" t="s">
        <v>330</v>
      </c>
      <c r="C86" s="18" t="s">
        <v>331</v>
      </c>
      <c r="D86" s="14">
        <v>21</v>
      </c>
      <c r="E86" s="14">
        <v>1</v>
      </c>
      <c r="F86" s="15">
        <v>16</v>
      </c>
      <c r="G86" s="19">
        <f t="shared" si="12"/>
        <v>336</v>
      </c>
      <c r="H86" s="20">
        <v>0</v>
      </c>
      <c r="I86" s="19">
        <f t="shared" si="13"/>
        <v>0</v>
      </c>
      <c r="J86" s="19">
        <f t="shared" si="14"/>
        <v>336</v>
      </c>
      <c r="K86" s="1"/>
      <c r="L86" s="1" t="s">
        <v>332</v>
      </c>
      <c r="N86" s="12" t="s">
        <v>333</v>
      </c>
    </row>
    <row r="87" spans="1:14" ht="22" customHeight="1">
      <c r="A87" s="1"/>
      <c r="B87" s="1" t="s">
        <v>334</v>
      </c>
      <c r="C87" s="1" t="s">
        <v>335</v>
      </c>
      <c r="D87" s="6">
        <v>1</v>
      </c>
      <c r="E87" s="6">
        <v>1</v>
      </c>
      <c r="F87" s="8">
        <v>320</v>
      </c>
      <c r="G87" s="16">
        <f t="shared" si="12"/>
        <v>320</v>
      </c>
      <c r="H87" s="17">
        <v>0</v>
      </c>
      <c r="I87" s="16">
        <f t="shared" si="13"/>
        <v>0</v>
      </c>
      <c r="J87" s="16">
        <f t="shared" si="14"/>
        <v>320</v>
      </c>
      <c r="K87" s="1"/>
      <c r="L87" s="1" t="s">
        <v>282</v>
      </c>
      <c r="N87" s="12" t="s">
        <v>336</v>
      </c>
    </row>
    <row r="88" spans="1:14" ht="22" customHeight="1">
      <c r="A88" s="1"/>
      <c r="B88" s="18" t="s">
        <v>337</v>
      </c>
      <c r="C88" s="18" t="s">
        <v>338</v>
      </c>
      <c r="D88" s="14">
        <v>4</v>
      </c>
      <c r="E88" s="14">
        <v>1</v>
      </c>
      <c r="F88" s="15">
        <v>64</v>
      </c>
      <c r="G88" s="19">
        <f t="shared" si="12"/>
        <v>256</v>
      </c>
      <c r="H88" s="20">
        <v>0</v>
      </c>
      <c r="I88" s="19">
        <f t="shared" si="13"/>
        <v>0</v>
      </c>
      <c r="J88" s="19">
        <f t="shared" si="14"/>
        <v>256</v>
      </c>
      <c r="K88" s="1"/>
      <c r="L88" s="1" t="s">
        <v>339</v>
      </c>
      <c r="N88" s="12" t="s">
        <v>340</v>
      </c>
    </row>
    <row r="89" spans="1:14" ht="22" customHeight="1">
      <c r="A89" s="1"/>
      <c r="B89" s="1" t="s">
        <v>341</v>
      </c>
      <c r="C89" s="1" t="s">
        <v>342</v>
      </c>
      <c r="D89" s="6">
        <v>12</v>
      </c>
      <c r="E89" s="6">
        <v>1</v>
      </c>
      <c r="F89" s="8">
        <v>56</v>
      </c>
      <c r="G89" s="16">
        <f t="shared" si="12"/>
        <v>672</v>
      </c>
      <c r="H89" s="17">
        <v>0</v>
      </c>
      <c r="I89" s="16">
        <f t="shared" si="13"/>
        <v>0</v>
      </c>
      <c r="J89" s="16">
        <f t="shared" si="14"/>
        <v>672</v>
      </c>
      <c r="K89" s="1"/>
      <c r="L89" s="1" t="s">
        <v>343</v>
      </c>
      <c r="N89" s="12" t="s">
        <v>344</v>
      </c>
    </row>
    <row r="90" spans="1:14" ht="22" customHeight="1">
      <c r="A90" s="1"/>
      <c r="B90" s="18" t="s">
        <v>345</v>
      </c>
      <c r="C90" s="18" t="s">
        <v>346</v>
      </c>
      <c r="D90" s="14">
        <v>1</v>
      </c>
      <c r="E90" s="14">
        <v>1</v>
      </c>
      <c r="F90" s="15">
        <v>720</v>
      </c>
      <c r="G90" s="19">
        <f t="shared" si="12"/>
        <v>720</v>
      </c>
      <c r="H90" s="20">
        <v>0</v>
      </c>
      <c r="I90" s="19">
        <f t="shared" si="13"/>
        <v>0</v>
      </c>
      <c r="J90" s="19">
        <f t="shared" si="14"/>
        <v>720</v>
      </c>
      <c r="K90" s="1"/>
      <c r="L90" s="1" t="s">
        <v>282</v>
      </c>
      <c r="N90" s="12" t="s">
        <v>347</v>
      </c>
    </row>
    <row r="91" spans="1:14" ht="22" customHeight="1">
      <c r="A91" s="1"/>
      <c r="B91" s="1" t="s">
        <v>348</v>
      </c>
      <c r="C91" s="1" t="s">
        <v>349</v>
      </c>
      <c r="D91" s="6">
        <v>1</v>
      </c>
      <c r="E91" s="6">
        <v>1</v>
      </c>
      <c r="F91" s="8">
        <v>320</v>
      </c>
      <c r="G91" s="16">
        <f t="shared" si="12"/>
        <v>320</v>
      </c>
      <c r="H91" s="17">
        <v>0</v>
      </c>
      <c r="I91" s="16">
        <f t="shared" si="13"/>
        <v>0</v>
      </c>
      <c r="J91" s="16">
        <f t="shared" si="14"/>
        <v>320</v>
      </c>
      <c r="K91" s="1"/>
      <c r="L91" s="1" t="s">
        <v>282</v>
      </c>
      <c r="N91" s="12" t="s">
        <v>350</v>
      </c>
    </row>
    <row r="92" spans="1:14" ht="22" customHeight="1">
      <c r="A92" s="1"/>
      <c r="B92" s="18" t="s">
        <v>351</v>
      </c>
      <c r="C92" s="18" t="s">
        <v>352</v>
      </c>
      <c r="D92" s="14">
        <v>1</v>
      </c>
      <c r="E92" s="14">
        <v>1</v>
      </c>
      <c r="F92" s="15">
        <v>640</v>
      </c>
      <c r="G92" s="19">
        <f t="shared" si="12"/>
        <v>640</v>
      </c>
      <c r="H92" s="20">
        <v>0</v>
      </c>
      <c r="I92" s="19">
        <f t="shared" si="13"/>
        <v>0</v>
      </c>
      <c r="J92" s="19">
        <f t="shared" si="14"/>
        <v>640</v>
      </c>
      <c r="K92" s="1"/>
      <c r="L92" s="1" t="s">
        <v>311</v>
      </c>
      <c r="N92" s="12" t="s">
        <v>353</v>
      </c>
    </row>
    <row r="93" spans="1:14" ht="22" customHeight="1">
      <c r="A93" s="1"/>
      <c r="B93" s="1" t="s">
        <v>354</v>
      </c>
      <c r="C93" s="1" t="s">
        <v>355</v>
      </c>
      <c r="D93" s="6">
        <v>1</v>
      </c>
      <c r="E93" s="6">
        <v>1</v>
      </c>
      <c r="F93" s="8">
        <v>960</v>
      </c>
      <c r="G93" s="16">
        <f t="shared" si="12"/>
        <v>960</v>
      </c>
      <c r="H93" s="17">
        <v>0</v>
      </c>
      <c r="I93" s="16">
        <f t="shared" si="13"/>
        <v>0</v>
      </c>
      <c r="J93" s="16">
        <f t="shared" si="14"/>
        <v>960</v>
      </c>
      <c r="K93" s="1"/>
      <c r="L93" s="1" t="s">
        <v>282</v>
      </c>
      <c r="N93" s="12" t="s">
        <v>356</v>
      </c>
    </row>
    <row r="94" spans="1:14" ht="22" customHeight="1">
      <c r="A94" s="1"/>
      <c r="B94" s="18" t="s">
        <v>357</v>
      </c>
      <c r="C94" s="18" t="s">
        <v>358</v>
      </c>
      <c r="D94" s="14">
        <v>1</v>
      </c>
      <c r="E94" s="14">
        <v>1</v>
      </c>
      <c r="F94" s="15">
        <v>400</v>
      </c>
      <c r="G94" s="19">
        <f t="shared" si="12"/>
        <v>400</v>
      </c>
      <c r="H94" s="20">
        <v>0</v>
      </c>
      <c r="I94" s="19">
        <f t="shared" si="13"/>
        <v>0</v>
      </c>
      <c r="J94" s="19">
        <f t="shared" si="14"/>
        <v>400</v>
      </c>
      <c r="K94" s="1"/>
      <c r="L94" s="1" t="s">
        <v>282</v>
      </c>
      <c r="N94" s="12" t="s">
        <v>359</v>
      </c>
    </row>
    <row r="95" spans="1:14" ht="22" customHeight="1">
      <c r="A95" s="1"/>
      <c r="B95" s="1" t="s">
        <v>360</v>
      </c>
      <c r="C95" s="1" t="s">
        <v>361</v>
      </c>
      <c r="D95" s="6">
        <v>1</v>
      </c>
      <c r="E95" s="6">
        <v>1</v>
      </c>
      <c r="F95" s="8">
        <v>400</v>
      </c>
      <c r="G95" s="16">
        <f t="shared" si="12"/>
        <v>400</v>
      </c>
      <c r="H95" s="17">
        <v>0</v>
      </c>
      <c r="I95" s="16">
        <f t="shared" si="13"/>
        <v>0</v>
      </c>
      <c r="J95" s="16">
        <f t="shared" si="14"/>
        <v>400</v>
      </c>
      <c r="K95" s="1"/>
      <c r="L95" s="1" t="s">
        <v>282</v>
      </c>
      <c r="N95" s="12" t="s">
        <v>362</v>
      </c>
    </row>
    <row r="96" spans="1:14" ht="22" customHeight="1">
      <c r="A96" s="1"/>
      <c r="B96" s="18" t="s">
        <v>363</v>
      </c>
      <c r="C96" s="18" t="s">
        <v>364</v>
      </c>
      <c r="D96" s="14">
        <v>1</v>
      </c>
      <c r="E96" s="14">
        <v>1</v>
      </c>
      <c r="F96" s="15">
        <v>960</v>
      </c>
      <c r="G96" s="19">
        <f t="shared" si="12"/>
        <v>960</v>
      </c>
      <c r="H96" s="20">
        <v>0</v>
      </c>
      <c r="I96" s="19">
        <f t="shared" si="13"/>
        <v>0</v>
      </c>
      <c r="J96" s="19">
        <f t="shared" si="14"/>
        <v>960</v>
      </c>
      <c r="K96" s="1"/>
      <c r="L96" s="1" t="s">
        <v>207</v>
      </c>
      <c r="N96" s="12" t="s">
        <v>365</v>
      </c>
    </row>
    <row r="97" spans="1:14" ht="22" customHeight="1">
      <c r="A97" s="1"/>
      <c r="B97" s="22"/>
      <c r="C97" s="22" t="s">
        <v>366</v>
      </c>
      <c r="D97" s="22"/>
      <c r="E97" s="22"/>
      <c r="F97" s="22"/>
      <c r="G97" s="23">
        <f>SUM(G80:G96)</f>
        <v>21544</v>
      </c>
      <c r="H97" s="23"/>
      <c r="I97" s="23">
        <f>SUM(I80:I96)</f>
        <v>0</v>
      </c>
      <c r="J97" s="23">
        <f>SUM(J80:J96)</f>
        <v>21544</v>
      </c>
      <c r="K97" s="1"/>
      <c r="L97" s="1"/>
      <c r="N97" s="12"/>
    </row>
    <row r="98" spans="1:14" ht="22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N98" s="12"/>
    </row>
    <row r="99" spans="1:14" ht="25" customHeight="1">
      <c r="A99" s="1"/>
      <c r="B99" s="4" t="s">
        <v>18</v>
      </c>
      <c r="C99" s="4"/>
      <c r="D99" s="4"/>
      <c r="E99" s="4"/>
      <c r="F99" s="4"/>
      <c r="G99" s="4"/>
      <c r="H99" s="4"/>
      <c r="I99" s="4"/>
      <c r="J99" s="4"/>
      <c r="K99" s="1"/>
      <c r="L99" s="1"/>
      <c r="N99" s="12"/>
    </row>
    <row r="100" spans="1:14" ht="22" customHeight="1">
      <c r="A100" s="1"/>
      <c r="B100" s="18" t="s">
        <v>367</v>
      </c>
      <c r="C100" s="18" t="s">
        <v>368</v>
      </c>
      <c r="D100" s="14">
        <v>8</v>
      </c>
      <c r="E100" s="14">
        <v>1</v>
      </c>
      <c r="F100" s="15">
        <v>200</v>
      </c>
      <c r="G100" s="19">
        <f>ROUND(D100*E100*F100,0)</f>
        <v>1600</v>
      </c>
      <c r="H100" s="20">
        <v>0</v>
      </c>
      <c r="I100" s="19">
        <f>ROUND(G100*H100,0)</f>
        <v>0</v>
      </c>
      <c r="J100" s="19">
        <f>SUM(G100,I100)</f>
        <v>1600</v>
      </c>
      <c r="K100" s="1"/>
      <c r="L100" s="1" t="s">
        <v>369</v>
      </c>
      <c r="N100" s="12" t="s">
        <v>370</v>
      </c>
    </row>
    <row r="101" spans="1:14" ht="22" customHeight="1">
      <c r="A101" s="1"/>
      <c r="B101" s="1" t="s">
        <v>371</v>
      </c>
      <c r="C101" s="1" t="s">
        <v>372</v>
      </c>
      <c r="D101" s="6">
        <v>1</v>
      </c>
      <c r="E101" s="6">
        <v>1</v>
      </c>
      <c r="F101" s="8">
        <v>1440</v>
      </c>
      <c r="G101" s="16">
        <f>ROUND(D101*E101*F101,0)</f>
        <v>1440</v>
      </c>
      <c r="H101" s="17">
        <v>0</v>
      </c>
      <c r="I101" s="16">
        <f>ROUND(G101*H101,0)</f>
        <v>0</v>
      </c>
      <c r="J101" s="16">
        <f>SUM(G101,I101)</f>
        <v>1440</v>
      </c>
      <c r="K101" s="1"/>
      <c r="L101" s="1" t="s">
        <v>282</v>
      </c>
      <c r="N101" s="12" t="s">
        <v>373</v>
      </c>
    </row>
    <row r="102" spans="1:14" ht="22" customHeight="1">
      <c r="A102" s="1"/>
      <c r="B102" s="18" t="s">
        <v>374</v>
      </c>
      <c r="C102" s="18" t="s">
        <v>375</v>
      </c>
      <c r="D102" s="14">
        <v>3</v>
      </c>
      <c r="E102" s="14">
        <v>1</v>
      </c>
      <c r="F102" s="15">
        <v>200</v>
      </c>
      <c r="G102" s="19">
        <f>ROUND(D102*E102*F102,0)</f>
        <v>600</v>
      </c>
      <c r="H102" s="20">
        <v>0</v>
      </c>
      <c r="I102" s="19">
        <f>ROUND(G102*H102,0)</f>
        <v>0</v>
      </c>
      <c r="J102" s="19">
        <f>SUM(G102,I102)</f>
        <v>600</v>
      </c>
      <c r="K102" s="1"/>
      <c r="L102" s="1" t="s">
        <v>376</v>
      </c>
      <c r="N102" s="12" t="s">
        <v>377</v>
      </c>
    </row>
    <row r="103" spans="1:14" ht="22" customHeight="1">
      <c r="A103" s="1"/>
      <c r="B103" s="1" t="s">
        <v>378</v>
      </c>
      <c r="C103" s="1" t="s">
        <v>379</v>
      </c>
      <c r="D103" s="6">
        <v>1</v>
      </c>
      <c r="E103" s="6">
        <v>1</v>
      </c>
      <c r="F103" s="8">
        <v>480</v>
      </c>
      <c r="G103" s="16">
        <f>ROUND(D103*E103*F103,0)</f>
        <v>480</v>
      </c>
      <c r="H103" s="17">
        <v>0</v>
      </c>
      <c r="I103" s="16">
        <f>ROUND(G103*H103,0)</f>
        <v>0</v>
      </c>
      <c r="J103" s="16">
        <f>SUM(G103,I103)</f>
        <v>480</v>
      </c>
      <c r="K103" s="1"/>
      <c r="L103" s="1" t="s">
        <v>282</v>
      </c>
      <c r="N103" s="12" t="s">
        <v>380</v>
      </c>
    </row>
    <row r="104" spans="1:14" ht="22" customHeight="1">
      <c r="A104" s="1"/>
      <c r="B104" s="18" t="s">
        <v>381</v>
      </c>
      <c r="C104" s="18" t="s">
        <v>382</v>
      </c>
      <c r="D104" s="14">
        <v>1</v>
      </c>
      <c r="E104" s="14">
        <v>1</v>
      </c>
      <c r="F104" s="15">
        <v>360</v>
      </c>
      <c r="G104" s="19">
        <f>ROUND(D104*E104*F104,0)</f>
        <v>360</v>
      </c>
      <c r="H104" s="20">
        <v>0</v>
      </c>
      <c r="I104" s="19">
        <f>ROUND(G104*H104,0)</f>
        <v>0</v>
      </c>
      <c r="J104" s="19">
        <f>SUM(G104,I104)</f>
        <v>360</v>
      </c>
      <c r="K104" s="1"/>
      <c r="L104" s="1" t="s">
        <v>207</v>
      </c>
      <c r="N104" s="12" t="s">
        <v>383</v>
      </c>
    </row>
    <row r="105" spans="1:14" ht="22" customHeight="1">
      <c r="A105" s="1"/>
      <c r="B105" s="22"/>
      <c r="C105" s="22" t="s">
        <v>384</v>
      </c>
      <c r="D105" s="22"/>
      <c r="E105" s="22"/>
      <c r="F105" s="22"/>
      <c r="G105" s="23">
        <f>SUM(G100:G104)</f>
        <v>4480</v>
      </c>
      <c r="H105" s="23"/>
      <c r="I105" s="23">
        <f>SUM(I100:I104)</f>
        <v>0</v>
      </c>
      <c r="J105" s="23">
        <f>SUM(J100:J104)</f>
        <v>4480</v>
      </c>
      <c r="K105" s="1"/>
      <c r="L105" s="1"/>
      <c r="N105" s="12"/>
    </row>
    <row r="106" spans="1:14" ht="2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N106" s="12"/>
    </row>
    <row r="107" spans="1:14" ht="25" customHeight="1">
      <c r="A107" s="1"/>
      <c r="B107" s="4" t="s">
        <v>19</v>
      </c>
      <c r="C107" s="4"/>
      <c r="D107" s="4"/>
      <c r="E107" s="4"/>
      <c r="F107" s="4"/>
      <c r="G107" s="4"/>
      <c r="H107" s="4"/>
      <c r="I107" s="4"/>
      <c r="J107" s="4"/>
      <c r="K107" s="1"/>
      <c r="L107" s="1"/>
      <c r="N107" s="12"/>
    </row>
    <row r="108" spans="1:14" ht="22" customHeight="1">
      <c r="A108" s="1"/>
      <c r="B108" s="18" t="s">
        <v>385</v>
      </c>
      <c r="C108" s="18" t="s">
        <v>386</v>
      </c>
      <c r="D108" s="14">
        <v>1</v>
      </c>
      <c r="E108" s="26">
        <f>Planning!E7+2</f>
        <v>18</v>
      </c>
      <c r="F108" s="15">
        <v>280</v>
      </c>
      <c r="G108" s="19">
        <f t="shared" ref="G108:G115" si="15">ROUND(D108*E108*F108,0)</f>
        <v>5040</v>
      </c>
      <c r="H108" s="20">
        <v>0</v>
      </c>
      <c r="I108" s="19">
        <f t="shared" ref="I108:I115" si="16">ROUND(G108*H108,0)</f>
        <v>0</v>
      </c>
      <c r="J108" s="19">
        <f t="shared" ref="J108:J115" si="17">SUM(G108,I108)</f>
        <v>5040</v>
      </c>
      <c r="K108" s="1"/>
      <c r="L108" s="1" t="s">
        <v>171</v>
      </c>
      <c r="N108" s="12" t="s">
        <v>387</v>
      </c>
    </row>
    <row r="109" spans="1:14" ht="22" customHeight="1">
      <c r="A109" s="1"/>
      <c r="B109" s="1" t="s">
        <v>388</v>
      </c>
      <c r="C109" s="1" t="s">
        <v>389</v>
      </c>
      <c r="D109" s="6">
        <v>1</v>
      </c>
      <c r="E109" s="21">
        <f>Planning!E7+2</f>
        <v>18</v>
      </c>
      <c r="F109" s="8">
        <v>180</v>
      </c>
      <c r="G109" s="16">
        <f t="shared" si="15"/>
        <v>3240</v>
      </c>
      <c r="H109" s="17">
        <v>0</v>
      </c>
      <c r="I109" s="16">
        <f t="shared" si="16"/>
        <v>0</v>
      </c>
      <c r="J109" s="16">
        <f t="shared" si="17"/>
        <v>3240</v>
      </c>
      <c r="K109" s="1"/>
      <c r="L109" s="1" t="s">
        <v>171</v>
      </c>
      <c r="N109" s="12" t="s">
        <v>390</v>
      </c>
    </row>
    <row r="110" spans="1:14" ht="22" customHeight="1">
      <c r="A110" s="1"/>
      <c r="B110" s="18" t="s">
        <v>391</v>
      </c>
      <c r="C110" s="18" t="s">
        <v>392</v>
      </c>
      <c r="D110" s="14">
        <v>1</v>
      </c>
      <c r="E110" s="26">
        <f>Planning!E7</f>
        <v>16</v>
      </c>
      <c r="F110" s="15">
        <v>80</v>
      </c>
      <c r="G110" s="19">
        <f t="shared" si="15"/>
        <v>1280</v>
      </c>
      <c r="H110" s="20">
        <v>0</v>
      </c>
      <c r="I110" s="19">
        <f t="shared" si="16"/>
        <v>0</v>
      </c>
      <c r="J110" s="19">
        <f t="shared" si="17"/>
        <v>1280</v>
      </c>
      <c r="K110" s="1"/>
      <c r="L110" s="1" t="s">
        <v>171</v>
      </c>
      <c r="N110" s="12" t="s">
        <v>393</v>
      </c>
    </row>
    <row r="111" spans="1:14" ht="22" customHeight="1">
      <c r="A111" s="1"/>
      <c r="B111" s="1" t="s">
        <v>394</v>
      </c>
      <c r="C111" s="1" t="s">
        <v>395</v>
      </c>
      <c r="D111" s="6">
        <v>1</v>
      </c>
      <c r="E111" s="6">
        <v>5</v>
      </c>
      <c r="F111" s="8">
        <v>160</v>
      </c>
      <c r="G111" s="16">
        <f t="shared" si="15"/>
        <v>800</v>
      </c>
      <c r="H111" s="17">
        <v>0</v>
      </c>
      <c r="I111" s="16">
        <f t="shared" si="16"/>
        <v>0</v>
      </c>
      <c r="J111" s="16">
        <f t="shared" si="17"/>
        <v>800</v>
      </c>
      <c r="K111" s="1"/>
      <c r="L111" s="1" t="s">
        <v>171</v>
      </c>
      <c r="N111" s="12" t="s">
        <v>396</v>
      </c>
    </row>
    <row r="112" spans="1:14" ht="22" customHeight="1">
      <c r="A112" s="1"/>
      <c r="B112" s="18" t="s">
        <v>397</v>
      </c>
      <c r="C112" s="18" t="s">
        <v>398</v>
      </c>
      <c r="D112" s="14">
        <v>1</v>
      </c>
      <c r="E112" s="14">
        <v>6</v>
      </c>
      <c r="F112" s="15">
        <v>144</v>
      </c>
      <c r="G112" s="19">
        <f t="shared" si="15"/>
        <v>864</v>
      </c>
      <c r="H112" s="20">
        <v>0</v>
      </c>
      <c r="I112" s="19">
        <f t="shared" si="16"/>
        <v>0</v>
      </c>
      <c r="J112" s="19">
        <f t="shared" si="17"/>
        <v>864</v>
      </c>
      <c r="K112" s="1"/>
      <c r="L112" s="1" t="s">
        <v>171</v>
      </c>
      <c r="N112" s="12" t="s">
        <v>399</v>
      </c>
    </row>
    <row r="113" spans="1:14" ht="22" customHeight="1">
      <c r="A113" s="1"/>
      <c r="B113" s="1" t="s">
        <v>400</v>
      </c>
      <c r="C113" s="1" t="s">
        <v>401</v>
      </c>
      <c r="D113" s="6">
        <v>1</v>
      </c>
      <c r="E113" s="21">
        <f>Planning!E7</f>
        <v>16</v>
      </c>
      <c r="F113" s="8">
        <v>80</v>
      </c>
      <c r="G113" s="16">
        <f t="shared" si="15"/>
        <v>1280</v>
      </c>
      <c r="H113" s="17">
        <v>0</v>
      </c>
      <c r="I113" s="16">
        <f t="shared" si="16"/>
        <v>0</v>
      </c>
      <c r="J113" s="16">
        <f t="shared" si="17"/>
        <v>1280</v>
      </c>
      <c r="K113" s="1"/>
      <c r="L113" s="1" t="s">
        <v>171</v>
      </c>
      <c r="N113" s="12" t="s">
        <v>402</v>
      </c>
    </row>
    <row r="114" spans="1:14" ht="22" customHeight="1">
      <c r="A114" s="1"/>
      <c r="B114" s="18" t="s">
        <v>403</v>
      </c>
      <c r="C114" s="18" t="s">
        <v>404</v>
      </c>
      <c r="D114" s="14">
        <v>1</v>
      </c>
      <c r="E114" s="14">
        <v>1</v>
      </c>
      <c r="F114" s="15">
        <v>1200</v>
      </c>
      <c r="G114" s="19">
        <f t="shared" si="15"/>
        <v>1200</v>
      </c>
      <c r="H114" s="20">
        <v>0</v>
      </c>
      <c r="I114" s="19">
        <f t="shared" si="16"/>
        <v>0</v>
      </c>
      <c r="J114" s="19">
        <f t="shared" si="17"/>
        <v>1200</v>
      </c>
      <c r="K114" s="1"/>
      <c r="L114" s="1" t="s">
        <v>282</v>
      </c>
      <c r="N114" s="12" t="s">
        <v>405</v>
      </c>
    </row>
    <row r="115" spans="1:14" ht="22" customHeight="1">
      <c r="A115" s="1"/>
      <c r="B115" s="1" t="s">
        <v>406</v>
      </c>
      <c r="C115" s="1" t="s">
        <v>407</v>
      </c>
      <c r="D115" s="6">
        <v>1</v>
      </c>
      <c r="E115" s="6">
        <v>1</v>
      </c>
      <c r="F115" s="8">
        <v>560</v>
      </c>
      <c r="G115" s="16">
        <f t="shared" si="15"/>
        <v>560</v>
      </c>
      <c r="H115" s="17">
        <v>0</v>
      </c>
      <c r="I115" s="16">
        <f t="shared" si="16"/>
        <v>0</v>
      </c>
      <c r="J115" s="16">
        <f t="shared" si="17"/>
        <v>560</v>
      </c>
      <c r="K115" s="1"/>
      <c r="L115" s="1" t="s">
        <v>282</v>
      </c>
      <c r="N115" s="12" t="s">
        <v>408</v>
      </c>
    </row>
    <row r="116" spans="1:14" ht="22" customHeight="1">
      <c r="A116" s="1"/>
      <c r="B116" s="22"/>
      <c r="C116" s="22" t="s">
        <v>409</v>
      </c>
      <c r="D116" s="22"/>
      <c r="E116" s="22"/>
      <c r="F116" s="22"/>
      <c r="G116" s="23">
        <f>SUM(G108:G115)</f>
        <v>14264</v>
      </c>
      <c r="H116" s="23"/>
      <c r="I116" s="23">
        <f>SUM(I108:I115)</f>
        <v>0</v>
      </c>
      <c r="J116" s="23">
        <f>SUM(J108:J115)</f>
        <v>14264</v>
      </c>
      <c r="K116" s="1"/>
      <c r="L116" s="1"/>
      <c r="N116" s="12"/>
    </row>
    <row r="117" spans="1:14" ht="22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N117" s="12"/>
    </row>
    <row r="118" spans="1:14" ht="25" customHeight="1">
      <c r="A118" s="1"/>
      <c r="B118" s="4" t="s">
        <v>20</v>
      </c>
      <c r="C118" s="4"/>
      <c r="D118" s="4"/>
      <c r="E118" s="4"/>
      <c r="F118" s="4"/>
      <c r="G118" s="4"/>
      <c r="H118" s="4"/>
      <c r="I118" s="4"/>
      <c r="J118" s="4"/>
      <c r="K118" s="1"/>
      <c r="L118" s="1"/>
      <c r="N118" s="12"/>
    </row>
    <row r="119" spans="1:14" ht="22" customHeight="1">
      <c r="A119" s="1"/>
      <c r="B119" s="1" t="s">
        <v>410</v>
      </c>
      <c r="C119" s="1" t="s">
        <v>411</v>
      </c>
      <c r="D119" s="6">
        <v>1</v>
      </c>
      <c r="E119" s="6">
        <v>12</v>
      </c>
      <c r="F119" s="8">
        <v>280</v>
      </c>
      <c r="G119" s="16">
        <f t="shared" ref="G119:G126" si="18">ROUND(D119*E119*F119,0)</f>
        <v>3360</v>
      </c>
      <c r="H119" s="17">
        <v>0</v>
      </c>
      <c r="I119" s="16">
        <f t="shared" ref="I119:I126" si="19">ROUND(G119*H119,0)</f>
        <v>0</v>
      </c>
      <c r="J119" s="16">
        <f t="shared" ref="J119:J126" si="20">SUM(G119,I119)</f>
        <v>3360</v>
      </c>
      <c r="K119" s="1"/>
      <c r="L119" s="1" t="s">
        <v>171</v>
      </c>
      <c r="N119" s="12" t="s">
        <v>412</v>
      </c>
    </row>
    <row r="120" spans="1:14" ht="22" customHeight="1">
      <c r="A120" s="1"/>
      <c r="B120" s="18" t="s">
        <v>413</v>
      </c>
      <c r="C120" s="18" t="s">
        <v>414</v>
      </c>
      <c r="D120" s="14">
        <v>1</v>
      </c>
      <c r="E120" s="14">
        <v>3</v>
      </c>
      <c r="F120" s="15">
        <v>280</v>
      </c>
      <c r="G120" s="19">
        <f t="shared" si="18"/>
        <v>840</v>
      </c>
      <c r="H120" s="20">
        <v>0</v>
      </c>
      <c r="I120" s="19">
        <f t="shared" si="19"/>
        <v>0</v>
      </c>
      <c r="J120" s="19">
        <f t="shared" si="20"/>
        <v>840</v>
      </c>
      <c r="K120" s="1"/>
      <c r="L120" s="1" t="s">
        <v>171</v>
      </c>
      <c r="N120" s="12" t="s">
        <v>415</v>
      </c>
    </row>
    <row r="121" spans="1:14" ht="22" customHeight="1">
      <c r="A121" s="1"/>
      <c r="B121" s="1" t="s">
        <v>416</v>
      </c>
      <c r="C121" s="1" t="s">
        <v>417</v>
      </c>
      <c r="D121" s="6">
        <v>1</v>
      </c>
      <c r="E121" s="6">
        <v>3</v>
      </c>
      <c r="F121" s="8">
        <v>240</v>
      </c>
      <c r="G121" s="16">
        <f t="shared" si="18"/>
        <v>720</v>
      </c>
      <c r="H121" s="17">
        <v>0</v>
      </c>
      <c r="I121" s="16">
        <f t="shared" si="19"/>
        <v>0</v>
      </c>
      <c r="J121" s="16">
        <f t="shared" si="20"/>
        <v>720</v>
      </c>
      <c r="K121" s="1"/>
      <c r="L121" s="1" t="s">
        <v>171</v>
      </c>
      <c r="N121" s="12" t="s">
        <v>418</v>
      </c>
    </row>
    <row r="122" spans="1:14" ht="22" customHeight="1">
      <c r="A122" s="1"/>
      <c r="B122" s="18" t="s">
        <v>419</v>
      </c>
      <c r="C122" s="18" t="s">
        <v>420</v>
      </c>
      <c r="D122" s="14">
        <v>1</v>
      </c>
      <c r="E122" s="14">
        <v>2</v>
      </c>
      <c r="F122" s="15">
        <v>320</v>
      </c>
      <c r="G122" s="19">
        <f t="shared" si="18"/>
        <v>640</v>
      </c>
      <c r="H122" s="20">
        <v>0</v>
      </c>
      <c r="I122" s="19">
        <f t="shared" si="19"/>
        <v>0</v>
      </c>
      <c r="J122" s="19">
        <f t="shared" si="20"/>
        <v>640</v>
      </c>
      <c r="K122" s="1"/>
      <c r="L122" s="1" t="s">
        <v>171</v>
      </c>
      <c r="N122" s="12" t="s">
        <v>421</v>
      </c>
    </row>
    <row r="123" spans="1:14" ht="22" customHeight="1">
      <c r="A123" s="1"/>
      <c r="B123" s="1" t="s">
        <v>422</v>
      </c>
      <c r="C123" s="1" t="s">
        <v>423</v>
      </c>
      <c r="D123" s="6">
        <v>1</v>
      </c>
      <c r="E123" s="6">
        <v>2</v>
      </c>
      <c r="F123" s="8">
        <v>560</v>
      </c>
      <c r="G123" s="16">
        <f t="shared" si="18"/>
        <v>1120</v>
      </c>
      <c r="H123" s="17">
        <v>0</v>
      </c>
      <c r="I123" s="16">
        <f t="shared" si="19"/>
        <v>0</v>
      </c>
      <c r="J123" s="16">
        <f t="shared" si="20"/>
        <v>1120</v>
      </c>
      <c r="K123" s="1"/>
      <c r="L123" s="1" t="s">
        <v>171</v>
      </c>
      <c r="N123" s="12" t="s">
        <v>424</v>
      </c>
    </row>
    <row r="124" spans="1:14" ht="22" customHeight="1">
      <c r="A124" s="1"/>
      <c r="B124" s="18" t="s">
        <v>425</v>
      </c>
      <c r="C124" s="18" t="s">
        <v>426</v>
      </c>
      <c r="D124" s="14">
        <v>1</v>
      </c>
      <c r="E124" s="14">
        <v>1</v>
      </c>
      <c r="F124" s="15">
        <v>1440</v>
      </c>
      <c r="G124" s="19">
        <f t="shared" si="18"/>
        <v>1440</v>
      </c>
      <c r="H124" s="20">
        <v>0</v>
      </c>
      <c r="I124" s="19">
        <f t="shared" si="19"/>
        <v>0</v>
      </c>
      <c r="J124" s="19">
        <f t="shared" si="20"/>
        <v>1440</v>
      </c>
      <c r="K124" s="1"/>
      <c r="L124" s="1" t="s">
        <v>207</v>
      </c>
      <c r="N124" s="12" t="s">
        <v>427</v>
      </c>
    </row>
    <row r="125" spans="1:14" ht="22" customHeight="1">
      <c r="A125" s="1"/>
      <c r="B125" s="1" t="s">
        <v>428</v>
      </c>
      <c r="C125" s="1" t="s">
        <v>429</v>
      </c>
      <c r="D125" s="6">
        <v>1</v>
      </c>
      <c r="E125" s="6">
        <v>4</v>
      </c>
      <c r="F125" s="8">
        <v>280</v>
      </c>
      <c r="G125" s="16">
        <f t="shared" si="18"/>
        <v>1120</v>
      </c>
      <c r="H125" s="17">
        <v>0</v>
      </c>
      <c r="I125" s="16">
        <f t="shared" si="19"/>
        <v>0</v>
      </c>
      <c r="J125" s="16">
        <f t="shared" si="20"/>
        <v>1120</v>
      </c>
      <c r="K125" s="1"/>
      <c r="L125" s="1" t="s">
        <v>171</v>
      </c>
      <c r="N125" s="12" t="s">
        <v>430</v>
      </c>
    </row>
    <row r="126" spans="1:14" ht="22" customHeight="1">
      <c r="A126" s="1"/>
      <c r="B126" s="18" t="s">
        <v>431</v>
      </c>
      <c r="C126" s="18" t="s">
        <v>432</v>
      </c>
      <c r="D126" s="14">
        <v>1</v>
      </c>
      <c r="E126" s="14">
        <v>1</v>
      </c>
      <c r="F126" s="15">
        <v>720</v>
      </c>
      <c r="G126" s="19">
        <f t="shared" si="18"/>
        <v>720</v>
      </c>
      <c r="H126" s="20">
        <v>0</v>
      </c>
      <c r="I126" s="19">
        <f t="shared" si="19"/>
        <v>0</v>
      </c>
      <c r="J126" s="19">
        <f t="shared" si="20"/>
        <v>720</v>
      </c>
      <c r="K126" s="1"/>
      <c r="L126" s="1" t="s">
        <v>207</v>
      </c>
      <c r="N126" s="12" t="s">
        <v>433</v>
      </c>
    </row>
    <row r="127" spans="1:14" ht="22" customHeight="1">
      <c r="A127" s="1"/>
      <c r="B127" s="22"/>
      <c r="C127" s="22" t="s">
        <v>434</v>
      </c>
      <c r="D127" s="22"/>
      <c r="E127" s="22"/>
      <c r="F127" s="22"/>
      <c r="G127" s="23">
        <f>SUM(G119:G126)</f>
        <v>9960</v>
      </c>
      <c r="H127" s="23"/>
      <c r="I127" s="23">
        <f>SUM(I119:I126)</f>
        <v>0</v>
      </c>
      <c r="J127" s="23">
        <f>SUM(J119:J126)</f>
        <v>9960</v>
      </c>
      <c r="K127" s="1"/>
      <c r="L127" s="1"/>
      <c r="N127" s="12"/>
    </row>
    <row r="128" spans="1:14" ht="22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N128" s="12"/>
    </row>
    <row r="129" spans="1:14" ht="25" customHeight="1">
      <c r="A129" s="1"/>
      <c r="B129" s="4" t="s">
        <v>21</v>
      </c>
      <c r="C129" s="4"/>
      <c r="D129" s="4"/>
      <c r="E129" s="4"/>
      <c r="F129" s="4"/>
      <c r="G129" s="4"/>
      <c r="H129" s="4"/>
      <c r="I129" s="4"/>
      <c r="J129" s="4"/>
      <c r="K129" s="1"/>
      <c r="L129" s="1"/>
      <c r="N129" s="12"/>
    </row>
    <row r="130" spans="1:14" ht="22" customHeight="1">
      <c r="A130" s="1"/>
      <c r="B130" s="18" t="s">
        <v>435</v>
      </c>
      <c r="C130" s="18" t="s">
        <v>436</v>
      </c>
      <c r="D130" s="14">
        <v>1</v>
      </c>
      <c r="E130" s="14">
        <v>4</v>
      </c>
      <c r="F130" s="15">
        <v>650</v>
      </c>
      <c r="G130" s="19">
        <f t="shared" ref="G130:G137" si="21">ROUND(D130*E130*F130,0)</f>
        <v>2600</v>
      </c>
      <c r="H130" s="25">
        <f>Planning!E13</f>
        <v>0.22</v>
      </c>
      <c r="I130" s="19">
        <f t="shared" ref="I130:I137" si="22">ROUND(G130*H130,0)</f>
        <v>572</v>
      </c>
      <c r="J130" s="19">
        <f t="shared" ref="J130:J137" si="23">SUM(G130,I130)</f>
        <v>3172</v>
      </c>
      <c r="K130" s="1"/>
      <c r="L130" s="1" t="s">
        <v>171</v>
      </c>
      <c r="N130" s="12" t="s">
        <v>437</v>
      </c>
    </row>
    <row r="131" spans="1:14" ht="22" customHeight="1">
      <c r="A131" s="1"/>
      <c r="B131" s="1" t="s">
        <v>438</v>
      </c>
      <c r="C131" s="1" t="s">
        <v>439</v>
      </c>
      <c r="D131" s="6">
        <v>1</v>
      </c>
      <c r="E131" s="6">
        <v>2</v>
      </c>
      <c r="F131" s="8">
        <v>360</v>
      </c>
      <c r="G131" s="16">
        <f t="shared" si="21"/>
        <v>720</v>
      </c>
      <c r="H131" s="17">
        <v>0</v>
      </c>
      <c r="I131" s="16">
        <f t="shared" si="22"/>
        <v>0</v>
      </c>
      <c r="J131" s="16">
        <f t="shared" si="23"/>
        <v>720</v>
      </c>
      <c r="K131" s="1"/>
      <c r="L131" s="1" t="s">
        <v>171</v>
      </c>
      <c r="N131" s="12" t="s">
        <v>440</v>
      </c>
    </row>
    <row r="132" spans="1:14" ht="22" customHeight="1">
      <c r="A132" s="1"/>
      <c r="B132" s="18" t="s">
        <v>441</v>
      </c>
      <c r="C132" s="18" t="s">
        <v>442</v>
      </c>
      <c r="D132" s="14">
        <v>1</v>
      </c>
      <c r="E132" s="14">
        <v>1</v>
      </c>
      <c r="F132" s="15">
        <v>960</v>
      </c>
      <c r="G132" s="19">
        <f t="shared" si="21"/>
        <v>960</v>
      </c>
      <c r="H132" s="20">
        <v>0</v>
      </c>
      <c r="I132" s="19">
        <f t="shared" si="22"/>
        <v>0</v>
      </c>
      <c r="J132" s="19">
        <f t="shared" si="23"/>
        <v>960</v>
      </c>
      <c r="K132" s="1"/>
      <c r="L132" s="1" t="s">
        <v>282</v>
      </c>
      <c r="N132" s="12" t="s">
        <v>443</v>
      </c>
    </row>
    <row r="133" spans="1:14" ht="22" customHeight="1">
      <c r="A133" s="1"/>
      <c r="B133" s="1" t="s">
        <v>444</v>
      </c>
      <c r="C133" s="1" t="s">
        <v>445</v>
      </c>
      <c r="D133" s="6">
        <v>1</v>
      </c>
      <c r="E133" s="6">
        <v>1</v>
      </c>
      <c r="F133" s="8">
        <v>1200</v>
      </c>
      <c r="G133" s="16">
        <f t="shared" si="21"/>
        <v>1200</v>
      </c>
      <c r="H133" s="17">
        <v>0</v>
      </c>
      <c r="I133" s="16">
        <f t="shared" si="22"/>
        <v>0</v>
      </c>
      <c r="J133" s="16">
        <f t="shared" si="23"/>
        <v>1200</v>
      </c>
      <c r="K133" s="1"/>
      <c r="L133" s="1" t="s">
        <v>282</v>
      </c>
      <c r="N133" s="12" t="s">
        <v>446</v>
      </c>
    </row>
    <row r="134" spans="1:14" ht="22" customHeight="1">
      <c r="A134" s="1"/>
      <c r="B134" s="18" t="s">
        <v>447</v>
      </c>
      <c r="C134" s="18" t="s">
        <v>448</v>
      </c>
      <c r="D134" s="14">
        <v>1</v>
      </c>
      <c r="E134" s="14">
        <v>4</v>
      </c>
      <c r="F134" s="15">
        <v>500</v>
      </c>
      <c r="G134" s="19">
        <f t="shared" si="21"/>
        <v>2000</v>
      </c>
      <c r="H134" s="25">
        <f>Planning!E13</f>
        <v>0.22</v>
      </c>
      <c r="I134" s="19">
        <f t="shared" si="22"/>
        <v>440</v>
      </c>
      <c r="J134" s="19">
        <f t="shared" si="23"/>
        <v>2440</v>
      </c>
      <c r="K134" s="1"/>
      <c r="L134" s="1" t="s">
        <v>171</v>
      </c>
      <c r="N134" s="12" t="s">
        <v>449</v>
      </c>
    </row>
    <row r="135" spans="1:14" ht="22" customHeight="1">
      <c r="A135" s="1"/>
      <c r="B135" s="1" t="s">
        <v>450</v>
      </c>
      <c r="C135" s="1" t="s">
        <v>451</v>
      </c>
      <c r="D135" s="6">
        <v>1</v>
      </c>
      <c r="E135" s="6">
        <v>1</v>
      </c>
      <c r="F135" s="8">
        <v>1200</v>
      </c>
      <c r="G135" s="16">
        <f t="shared" si="21"/>
        <v>1200</v>
      </c>
      <c r="H135" s="17">
        <v>0</v>
      </c>
      <c r="I135" s="16">
        <f t="shared" si="22"/>
        <v>0</v>
      </c>
      <c r="J135" s="16">
        <f t="shared" si="23"/>
        <v>1200</v>
      </c>
      <c r="K135" s="1"/>
      <c r="L135" s="1" t="s">
        <v>282</v>
      </c>
      <c r="N135" s="12" t="s">
        <v>452</v>
      </c>
    </row>
    <row r="136" spans="1:14" ht="22" customHeight="1">
      <c r="A136" s="1"/>
      <c r="B136" s="18" t="s">
        <v>453</v>
      </c>
      <c r="C136" s="18" t="s">
        <v>454</v>
      </c>
      <c r="D136" s="14">
        <v>1</v>
      </c>
      <c r="E136" s="26">
        <f>Planning!E7+2</f>
        <v>18</v>
      </c>
      <c r="F136" s="15">
        <v>100</v>
      </c>
      <c r="G136" s="19">
        <f t="shared" si="21"/>
        <v>1800</v>
      </c>
      <c r="H136" s="20">
        <v>0</v>
      </c>
      <c r="I136" s="19">
        <f t="shared" si="22"/>
        <v>0</v>
      </c>
      <c r="J136" s="19">
        <f t="shared" si="23"/>
        <v>1800</v>
      </c>
      <c r="K136" s="1"/>
      <c r="L136" s="1" t="s">
        <v>171</v>
      </c>
      <c r="N136" s="12" t="s">
        <v>455</v>
      </c>
    </row>
    <row r="137" spans="1:14" ht="22" customHeight="1">
      <c r="A137" s="1"/>
      <c r="B137" s="1" t="s">
        <v>456</v>
      </c>
      <c r="C137" s="1" t="s">
        <v>457</v>
      </c>
      <c r="D137" s="6">
        <v>1</v>
      </c>
      <c r="E137" s="6">
        <v>1</v>
      </c>
      <c r="F137" s="8">
        <v>800</v>
      </c>
      <c r="G137" s="16">
        <f t="shared" si="21"/>
        <v>800</v>
      </c>
      <c r="H137" s="17">
        <v>0</v>
      </c>
      <c r="I137" s="16">
        <f t="shared" si="22"/>
        <v>0</v>
      </c>
      <c r="J137" s="16">
        <f t="shared" si="23"/>
        <v>800</v>
      </c>
      <c r="K137" s="1"/>
      <c r="L137" s="1" t="s">
        <v>207</v>
      </c>
      <c r="N137" s="12" t="s">
        <v>458</v>
      </c>
    </row>
    <row r="138" spans="1:14" ht="22" customHeight="1">
      <c r="A138" s="1"/>
      <c r="B138" s="22"/>
      <c r="C138" s="22" t="s">
        <v>459</v>
      </c>
      <c r="D138" s="22"/>
      <c r="E138" s="22"/>
      <c r="F138" s="22"/>
      <c r="G138" s="23">
        <f>SUM(G130:G137)</f>
        <v>11280</v>
      </c>
      <c r="H138" s="23"/>
      <c r="I138" s="23">
        <f>SUM(I130:I137)</f>
        <v>1012</v>
      </c>
      <c r="J138" s="23">
        <f>SUM(J130:J137)</f>
        <v>12292</v>
      </c>
      <c r="K138" s="1"/>
      <c r="L138" s="1"/>
      <c r="N138" s="12"/>
    </row>
    <row r="139" spans="1:14" ht="22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N139" s="12"/>
    </row>
    <row r="140" spans="1:14" ht="25" customHeight="1">
      <c r="A140" s="1"/>
      <c r="B140" s="4" t="s">
        <v>23</v>
      </c>
      <c r="C140" s="4"/>
      <c r="D140" s="4"/>
      <c r="E140" s="4"/>
      <c r="F140" s="4"/>
      <c r="G140" s="4"/>
      <c r="H140" s="4"/>
      <c r="I140" s="4"/>
      <c r="J140" s="4"/>
      <c r="K140" s="1"/>
      <c r="L140" s="1"/>
      <c r="N140" s="12"/>
    </row>
    <row r="141" spans="1:14" ht="22" customHeight="1">
      <c r="A141" s="1"/>
      <c r="B141" s="1" t="s">
        <v>460</v>
      </c>
      <c r="C141" s="1" t="s">
        <v>461</v>
      </c>
      <c r="D141" s="6">
        <v>4</v>
      </c>
      <c r="E141" s="6">
        <v>1</v>
      </c>
      <c r="F141" s="8">
        <v>400</v>
      </c>
      <c r="G141" s="16">
        <f t="shared" ref="G141:G146" si="24">ROUND(D141*E141*F141,0)</f>
        <v>1600</v>
      </c>
      <c r="H141" s="17">
        <v>0</v>
      </c>
      <c r="I141" s="16">
        <f t="shared" ref="I141:I146" si="25">ROUND(G141*H141,0)</f>
        <v>0</v>
      </c>
      <c r="J141" s="16">
        <f t="shared" ref="J141:J146" si="26">SUM(G141,I141)</f>
        <v>1600</v>
      </c>
      <c r="K141" s="1"/>
      <c r="L141" s="1" t="s">
        <v>462</v>
      </c>
      <c r="N141" s="12" t="s">
        <v>463</v>
      </c>
    </row>
    <row r="142" spans="1:14" ht="22" customHeight="1">
      <c r="A142" s="1"/>
      <c r="B142" s="18" t="s">
        <v>464</v>
      </c>
      <c r="C142" s="18" t="s">
        <v>465</v>
      </c>
      <c r="D142" s="14">
        <v>4</v>
      </c>
      <c r="E142" s="14">
        <v>10</v>
      </c>
      <c r="F142" s="15">
        <v>88</v>
      </c>
      <c r="G142" s="19">
        <f t="shared" si="24"/>
        <v>3520</v>
      </c>
      <c r="H142" s="20">
        <v>0</v>
      </c>
      <c r="I142" s="19">
        <f t="shared" si="25"/>
        <v>0</v>
      </c>
      <c r="J142" s="19">
        <f t="shared" si="26"/>
        <v>3520</v>
      </c>
      <c r="K142" s="1"/>
      <c r="L142" s="1" t="s">
        <v>466</v>
      </c>
      <c r="N142" s="12" t="s">
        <v>467</v>
      </c>
    </row>
    <row r="143" spans="1:14" ht="22" customHeight="1">
      <c r="A143" s="1"/>
      <c r="B143" s="1" t="s">
        <v>468</v>
      </c>
      <c r="C143" s="1" t="s">
        <v>469</v>
      </c>
      <c r="D143" s="6">
        <v>30</v>
      </c>
      <c r="E143" s="21">
        <f>Planning!E7</f>
        <v>16</v>
      </c>
      <c r="F143" s="8">
        <v>20</v>
      </c>
      <c r="G143" s="16">
        <f t="shared" si="24"/>
        <v>9600</v>
      </c>
      <c r="H143" s="17">
        <v>0</v>
      </c>
      <c r="I143" s="16">
        <f t="shared" si="25"/>
        <v>0</v>
      </c>
      <c r="J143" s="16">
        <f t="shared" si="26"/>
        <v>9600</v>
      </c>
      <c r="K143" s="1"/>
      <c r="L143" s="1" t="s">
        <v>171</v>
      </c>
      <c r="N143" s="12" t="s">
        <v>470</v>
      </c>
    </row>
    <row r="144" spans="1:14" ht="22" customHeight="1">
      <c r="A144" s="1"/>
      <c r="B144" s="18" t="s">
        <v>471</v>
      </c>
      <c r="C144" s="18" t="s">
        <v>472</v>
      </c>
      <c r="D144" s="14">
        <v>80</v>
      </c>
      <c r="E144" s="14">
        <v>1</v>
      </c>
      <c r="F144" s="15">
        <v>14</v>
      </c>
      <c r="G144" s="19">
        <f t="shared" si="24"/>
        <v>1120</v>
      </c>
      <c r="H144" s="20">
        <v>0</v>
      </c>
      <c r="I144" s="19">
        <f t="shared" si="25"/>
        <v>0</v>
      </c>
      <c r="J144" s="19">
        <f t="shared" si="26"/>
        <v>1120</v>
      </c>
      <c r="K144" s="1"/>
      <c r="L144" s="1" t="s">
        <v>203</v>
      </c>
      <c r="N144" s="12" t="s">
        <v>473</v>
      </c>
    </row>
    <row r="145" spans="1:14" ht="22" customHeight="1">
      <c r="A145" s="1"/>
      <c r="B145" s="1" t="s">
        <v>474</v>
      </c>
      <c r="C145" s="1" t="s">
        <v>475</v>
      </c>
      <c r="D145" s="6">
        <v>1</v>
      </c>
      <c r="E145" s="6">
        <v>1</v>
      </c>
      <c r="F145" s="8">
        <v>960</v>
      </c>
      <c r="G145" s="16">
        <f t="shared" si="24"/>
        <v>960</v>
      </c>
      <c r="H145" s="17">
        <v>0</v>
      </c>
      <c r="I145" s="16">
        <f t="shared" si="25"/>
        <v>0</v>
      </c>
      <c r="J145" s="16">
        <f t="shared" si="26"/>
        <v>960</v>
      </c>
      <c r="K145" s="1"/>
      <c r="L145" s="1" t="s">
        <v>207</v>
      </c>
      <c r="N145" s="12" t="s">
        <v>476</v>
      </c>
    </row>
    <row r="146" spans="1:14" ht="22" customHeight="1">
      <c r="A146" s="1"/>
      <c r="B146" s="18" t="s">
        <v>477</v>
      </c>
      <c r="C146" s="18" t="s">
        <v>478</v>
      </c>
      <c r="D146" s="14">
        <v>1</v>
      </c>
      <c r="E146" s="14">
        <v>1</v>
      </c>
      <c r="F146" s="15">
        <v>600</v>
      </c>
      <c r="G146" s="19">
        <f t="shared" si="24"/>
        <v>600</v>
      </c>
      <c r="H146" s="20">
        <v>0</v>
      </c>
      <c r="I146" s="19">
        <f t="shared" si="25"/>
        <v>0</v>
      </c>
      <c r="J146" s="19">
        <f t="shared" si="26"/>
        <v>600</v>
      </c>
      <c r="K146" s="1"/>
      <c r="L146" s="1" t="s">
        <v>207</v>
      </c>
      <c r="N146" s="12" t="s">
        <v>479</v>
      </c>
    </row>
    <row r="147" spans="1:14" ht="22" customHeight="1">
      <c r="A147" s="1"/>
      <c r="B147" s="22"/>
      <c r="C147" s="22" t="s">
        <v>480</v>
      </c>
      <c r="D147" s="22"/>
      <c r="E147" s="22"/>
      <c r="F147" s="22"/>
      <c r="G147" s="23">
        <f>SUM(G141:G146)</f>
        <v>17400</v>
      </c>
      <c r="H147" s="23"/>
      <c r="I147" s="23">
        <f>SUM(I141:I146)</f>
        <v>0</v>
      </c>
      <c r="J147" s="23">
        <f>SUM(J141:J146)</f>
        <v>17400</v>
      </c>
      <c r="K147" s="1"/>
      <c r="L147" s="1"/>
      <c r="N147" s="12"/>
    </row>
    <row r="148" spans="1:14" ht="22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N148" s="12"/>
    </row>
    <row r="149" spans="1:14" ht="25" customHeight="1">
      <c r="A149" s="1"/>
      <c r="B149" s="4" t="s">
        <v>24</v>
      </c>
      <c r="C149" s="4"/>
      <c r="D149" s="4"/>
      <c r="E149" s="4"/>
      <c r="F149" s="4"/>
      <c r="G149" s="4"/>
      <c r="H149" s="4"/>
      <c r="I149" s="4"/>
      <c r="J149" s="4"/>
      <c r="K149" s="1"/>
      <c r="L149" s="1"/>
      <c r="N149" s="12"/>
    </row>
    <row r="150" spans="1:14" ht="22" customHeight="1">
      <c r="A150" s="1"/>
      <c r="B150" s="18" t="s">
        <v>481</v>
      </c>
      <c r="C150" s="18" t="s">
        <v>482</v>
      </c>
      <c r="D150" s="14">
        <v>1</v>
      </c>
      <c r="E150" s="14">
        <v>14</v>
      </c>
      <c r="F150" s="15">
        <v>1200</v>
      </c>
      <c r="G150" s="19">
        <f t="shared" ref="G150:G159" si="27">ROUND(D150*E150*F150,0)</f>
        <v>16800</v>
      </c>
      <c r="H150" s="20">
        <v>0</v>
      </c>
      <c r="I150" s="19">
        <f t="shared" ref="I150:I159" si="28">ROUND(G150*H150,0)</f>
        <v>0</v>
      </c>
      <c r="J150" s="19">
        <f t="shared" ref="J150:J159" si="29">SUM(G150,I150)</f>
        <v>16800</v>
      </c>
      <c r="K150" s="1"/>
      <c r="L150" s="1" t="s">
        <v>153</v>
      </c>
      <c r="N150" s="12" t="s">
        <v>483</v>
      </c>
    </row>
    <row r="151" spans="1:14" ht="22" customHeight="1">
      <c r="A151" s="1"/>
      <c r="B151" s="1" t="s">
        <v>484</v>
      </c>
      <c r="C151" s="1" t="s">
        <v>485</v>
      </c>
      <c r="D151" s="6">
        <v>1</v>
      </c>
      <c r="E151" s="6">
        <v>1</v>
      </c>
      <c r="F151" s="8">
        <v>12000</v>
      </c>
      <c r="G151" s="16">
        <f t="shared" si="27"/>
        <v>12000</v>
      </c>
      <c r="H151" s="17">
        <v>0</v>
      </c>
      <c r="I151" s="16">
        <f t="shared" si="28"/>
        <v>0</v>
      </c>
      <c r="J151" s="16">
        <f t="shared" si="29"/>
        <v>12000</v>
      </c>
      <c r="K151" s="1"/>
      <c r="L151" s="1" t="s">
        <v>486</v>
      </c>
      <c r="N151" s="12" t="s">
        <v>487</v>
      </c>
    </row>
    <row r="152" spans="1:14" ht="22" customHeight="1">
      <c r="A152" s="1"/>
      <c r="B152" s="18" t="s">
        <v>488</v>
      </c>
      <c r="C152" s="18" t="s">
        <v>489</v>
      </c>
      <c r="D152" s="14">
        <v>1</v>
      </c>
      <c r="E152" s="14">
        <v>1</v>
      </c>
      <c r="F152" s="15">
        <v>4800</v>
      </c>
      <c r="G152" s="19">
        <f t="shared" si="27"/>
        <v>4800</v>
      </c>
      <c r="H152" s="20">
        <v>0</v>
      </c>
      <c r="I152" s="19">
        <f t="shared" si="28"/>
        <v>0</v>
      </c>
      <c r="J152" s="19">
        <f t="shared" si="29"/>
        <v>4800</v>
      </c>
      <c r="K152" s="1"/>
      <c r="L152" s="1" t="s">
        <v>282</v>
      </c>
      <c r="N152" s="12" t="s">
        <v>490</v>
      </c>
    </row>
    <row r="153" spans="1:14" ht="22" customHeight="1">
      <c r="A153" s="1"/>
      <c r="B153" s="1" t="s">
        <v>491</v>
      </c>
      <c r="C153" s="1" t="s">
        <v>492</v>
      </c>
      <c r="D153" s="6">
        <v>1</v>
      </c>
      <c r="E153" s="6">
        <v>1</v>
      </c>
      <c r="F153" s="8">
        <v>6000</v>
      </c>
      <c r="G153" s="16">
        <f t="shared" si="27"/>
        <v>6000</v>
      </c>
      <c r="H153" s="17">
        <v>0</v>
      </c>
      <c r="I153" s="16">
        <f t="shared" si="28"/>
        <v>0</v>
      </c>
      <c r="J153" s="16">
        <f t="shared" si="29"/>
        <v>6000</v>
      </c>
      <c r="K153" s="1"/>
      <c r="L153" s="1" t="s">
        <v>486</v>
      </c>
      <c r="N153" s="12" t="s">
        <v>493</v>
      </c>
    </row>
    <row r="154" spans="1:14" ht="22" customHeight="1">
      <c r="A154" s="1"/>
      <c r="B154" s="18" t="s">
        <v>494</v>
      </c>
      <c r="C154" s="18" t="s">
        <v>495</v>
      </c>
      <c r="D154" s="14">
        <v>1</v>
      </c>
      <c r="E154" s="14">
        <v>1</v>
      </c>
      <c r="F154" s="15">
        <v>6000</v>
      </c>
      <c r="G154" s="19">
        <f t="shared" si="27"/>
        <v>6000</v>
      </c>
      <c r="H154" s="20">
        <v>0</v>
      </c>
      <c r="I154" s="19">
        <f t="shared" si="28"/>
        <v>0</v>
      </c>
      <c r="J154" s="19">
        <f t="shared" si="29"/>
        <v>6000</v>
      </c>
      <c r="K154" s="1"/>
      <c r="L154" s="1" t="s">
        <v>486</v>
      </c>
      <c r="N154" s="12" t="s">
        <v>496</v>
      </c>
    </row>
    <row r="155" spans="1:14" ht="22" customHeight="1">
      <c r="A155" s="1"/>
      <c r="B155" s="1" t="s">
        <v>497</v>
      </c>
      <c r="C155" s="1" t="s">
        <v>498</v>
      </c>
      <c r="D155" s="6">
        <v>1</v>
      </c>
      <c r="E155" s="6">
        <v>1</v>
      </c>
      <c r="F155" s="8">
        <v>8000</v>
      </c>
      <c r="G155" s="16">
        <f t="shared" si="27"/>
        <v>8000</v>
      </c>
      <c r="H155" s="17">
        <v>0</v>
      </c>
      <c r="I155" s="16">
        <f t="shared" si="28"/>
        <v>0</v>
      </c>
      <c r="J155" s="16">
        <f t="shared" si="29"/>
        <v>8000</v>
      </c>
      <c r="K155" s="1"/>
      <c r="L155" s="1" t="s">
        <v>282</v>
      </c>
      <c r="N155" s="12" t="s">
        <v>499</v>
      </c>
    </row>
    <row r="156" spans="1:14" ht="22" customHeight="1">
      <c r="A156" s="1"/>
      <c r="B156" s="18" t="s">
        <v>500</v>
      </c>
      <c r="C156" s="18" t="s">
        <v>501</v>
      </c>
      <c r="D156" s="14">
        <v>1</v>
      </c>
      <c r="E156" s="14">
        <v>1</v>
      </c>
      <c r="F156" s="15">
        <v>8000</v>
      </c>
      <c r="G156" s="19">
        <f t="shared" si="27"/>
        <v>8000</v>
      </c>
      <c r="H156" s="20">
        <v>0</v>
      </c>
      <c r="I156" s="19">
        <f t="shared" si="28"/>
        <v>0</v>
      </c>
      <c r="J156" s="19">
        <f t="shared" si="29"/>
        <v>8000</v>
      </c>
      <c r="K156" s="1"/>
      <c r="L156" s="1" t="s">
        <v>282</v>
      </c>
      <c r="N156" s="12" t="s">
        <v>502</v>
      </c>
    </row>
    <row r="157" spans="1:14" ht="22" customHeight="1">
      <c r="A157" s="1"/>
      <c r="B157" s="1" t="s">
        <v>503</v>
      </c>
      <c r="C157" s="1" t="s">
        <v>504</v>
      </c>
      <c r="D157" s="6">
        <v>1</v>
      </c>
      <c r="E157" s="6">
        <v>1</v>
      </c>
      <c r="F157" s="8">
        <v>4800</v>
      </c>
      <c r="G157" s="16">
        <f t="shared" si="27"/>
        <v>4800</v>
      </c>
      <c r="H157" s="17">
        <v>0</v>
      </c>
      <c r="I157" s="16">
        <f t="shared" si="28"/>
        <v>0</v>
      </c>
      <c r="J157" s="16">
        <f t="shared" si="29"/>
        <v>4800</v>
      </c>
      <c r="K157" s="1"/>
      <c r="L157" s="1" t="s">
        <v>282</v>
      </c>
      <c r="N157" s="12" t="s">
        <v>505</v>
      </c>
    </row>
    <row r="158" spans="1:14" ht="22" customHeight="1">
      <c r="A158" s="1"/>
      <c r="B158" s="18" t="s">
        <v>506</v>
      </c>
      <c r="C158" s="18" t="s">
        <v>507</v>
      </c>
      <c r="D158" s="14">
        <v>1</v>
      </c>
      <c r="E158" s="14">
        <v>1</v>
      </c>
      <c r="F158" s="15">
        <v>2400</v>
      </c>
      <c r="G158" s="19">
        <f t="shared" si="27"/>
        <v>2400</v>
      </c>
      <c r="H158" s="20">
        <v>0</v>
      </c>
      <c r="I158" s="19">
        <f t="shared" si="28"/>
        <v>0</v>
      </c>
      <c r="J158" s="19">
        <f t="shared" si="29"/>
        <v>2400</v>
      </c>
      <c r="K158" s="1"/>
      <c r="L158" s="1" t="s">
        <v>282</v>
      </c>
      <c r="N158" s="12" t="s">
        <v>508</v>
      </c>
    </row>
    <row r="159" spans="1:14" ht="22" customHeight="1">
      <c r="A159" s="1"/>
      <c r="B159" s="1" t="s">
        <v>509</v>
      </c>
      <c r="C159" s="1" t="s">
        <v>510</v>
      </c>
      <c r="D159" s="6">
        <v>1</v>
      </c>
      <c r="E159" s="21">
        <f>Planning!E10</f>
        <v>20</v>
      </c>
      <c r="F159" s="8">
        <v>240</v>
      </c>
      <c r="G159" s="16">
        <f t="shared" si="27"/>
        <v>4800</v>
      </c>
      <c r="H159" s="17">
        <v>0</v>
      </c>
      <c r="I159" s="16">
        <f t="shared" si="28"/>
        <v>0</v>
      </c>
      <c r="J159" s="16">
        <f t="shared" si="29"/>
        <v>4800</v>
      </c>
      <c r="K159" s="1"/>
      <c r="L159" s="1" t="s">
        <v>153</v>
      </c>
      <c r="N159" s="12" t="s">
        <v>511</v>
      </c>
    </row>
    <row r="160" spans="1:14" ht="22" customHeight="1">
      <c r="A160" s="1"/>
      <c r="B160" s="22"/>
      <c r="C160" s="22" t="s">
        <v>512</v>
      </c>
      <c r="D160" s="22"/>
      <c r="E160" s="22"/>
      <c r="F160" s="22"/>
      <c r="G160" s="23">
        <f>SUM(G150:G159)</f>
        <v>73600</v>
      </c>
      <c r="H160" s="23"/>
      <c r="I160" s="23">
        <f>SUM(I150:I159)</f>
        <v>0</v>
      </c>
      <c r="J160" s="23">
        <f>SUM(J150:J159)</f>
        <v>73600</v>
      </c>
      <c r="K160" s="1"/>
      <c r="L160" s="1"/>
      <c r="N160" s="12"/>
    </row>
    <row r="161" spans="1:14" ht="22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N161" s="12"/>
    </row>
    <row r="162" spans="1:14" ht="25" customHeight="1">
      <c r="A162" s="1"/>
      <c r="B162" s="4" t="s">
        <v>26</v>
      </c>
      <c r="C162" s="4"/>
      <c r="D162" s="4"/>
      <c r="E162" s="4"/>
      <c r="F162" s="4"/>
      <c r="G162" s="4"/>
      <c r="H162" s="4"/>
      <c r="I162" s="4"/>
      <c r="J162" s="4"/>
      <c r="K162" s="1"/>
      <c r="L162" s="1"/>
      <c r="N162" s="12"/>
    </row>
    <row r="163" spans="1:14" ht="22" customHeight="1">
      <c r="A163" s="1"/>
      <c r="B163" s="1" t="s">
        <v>513</v>
      </c>
      <c r="C163" s="1" t="s">
        <v>514</v>
      </c>
      <c r="D163" s="6">
        <v>1</v>
      </c>
      <c r="E163" s="21">
        <f>Planning!E20</f>
        <v>60</v>
      </c>
      <c r="F163" s="8">
        <v>320</v>
      </c>
      <c r="G163" s="16">
        <f>ROUND(D163*E163*F163,0)</f>
        <v>19200</v>
      </c>
      <c r="H163" s="17">
        <v>0</v>
      </c>
      <c r="I163" s="16">
        <f>ROUND(G163*H163,0)</f>
        <v>0</v>
      </c>
      <c r="J163" s="16">
        <f>SUM(G163,I163)</f>
        <v>19200</v>
      </c>
      <c r="K163" s="1"/>
      <c r="L163" s="1" t="s">
        <v>515</v>
      </c>
      <c r="N163" s="12" t="s">
        <v>516</v>
      </c>
    </row>
    <row r="164" spans="1:14" ht="22" customHeight="1">
      <c r="A164" s="1"/>
      <c r="B164" s="18" t="s">
        <v>517</v>
      </c>
      <c r="C164" s="18" t="s">
        <v>518</v>
      </c>
      <c r="D164" s="14">
        <v>1</v>
      </c>
      <c r="E164" s="26">
        <f>Planning!E21</f>
        <v>40</v>
      </c>
      <c r="F164" s="15">
        <v>800</v>
      </c>
      <c r="G164" s="19">
        <f>ROUND(D164*E164*F164,0)</f>
        <v>32000</v>
      </c>
      <c r="H164" s="20">
        <v>0</v>
      </c>
      <c r="I164" s="19">
        <f>ROUND(G164*H164,0)</f>
        <v>0</v>
      </c>
      <c r="J164" s="19">
        <f>SUM(G164,I164)</f>
        <v>32000</v>
      </c>
      <c r="K164" s="1"/>
      <c r="L164" s="1" t="s">
        <v>515</v>
      </c>
      <c r="N164" s="12" t="s">
        <v>519</v>
      </c>
    </row>
    <row r="165" spans="1:14" ht="22" customHeight="1">
      <c r="A165" s="1"/>
      <c r="B165" s="1" t="s">
        <v>520</v>
      </c>
      <c r="C165" s="1" t="s">
        <v>521</v>
      </c>
      <c r="D165" s="6">
        <v>1</v>
      </c>
      <c r="E165" s="21">
        <f>Planning!E22</f>
        <v>18</v>
      </c>
      <c r="F165" s="8">
        <v>2400</v>
      </c>
      <c r="G165" s="16">
        <f>ROUND(D165*E165*F165,0)</f>
        <v>43200</v>
      </c>
      <c r="H165" s="17">
        <v>0</v>
      </c>
      <c r="I165" s="16">
        <f>ROUND(G165*H165,0)</f>
        <v>0</v>
      </c>
      <c r="J165" s="16">
        <f>SUM(G165,I165)</f>
        <v>43200</v>
      </c>
      <c r="K165" s="1"/>
      <c r="L165" s="1" t="s">
        <v>515</v>
      </c>
      <c r="N165" s="12" t="s">
        <v>522</v>
      </c>
    </row>
    <row r="166" spans="1:14" ht="22" customHeight="1">
      <c r="A166" s="1"/>
      <c r="B166" s="18" t="s">
        <v>523</v>
      </c>
      <c r="C166" s="18" t="s">
        <v>524</v>
      </c>
      <c r="D166" s="14">
        <v>1</v>
      </c>
      <c r="E166" s="14">
        <v>1</v>
      </c>
      <c r="F166" s="15">
        <v>8000</v>
      </c>
      <c r="G166" s="19">
        <f>ROUND(D166*E166*F166,0)</f>
        <v>8000</v>
      </c>
      <c r="H166" s="20">
        <v>0</v>
      </c>
      <c r="I166" s="19">
        <f>ROUND(G166*H166,0)</f>
        <v>0</v>
      </c>
      <c r="J166" s="19">
        <f>SUM(G166,I166)</f>
        <v>8000</v>
      </c>
      <c r="K166" s="1"/>
      <c r="L166" s="1" t="s">
        <v>207</v>
      </c>
      <c r="N166" s="12" t="s">
        <v>525</v>
      </c>
    </row>
    <row r="167" spans="1:14" ht="22" customHeight="1">
      <c r="A167" s="1"/>
      <c r="B167" s="1" t="s">
        <v>526</v>
      </c>
      <c r="C167" s="1" t="s">
        <v>527</v>
      </c>
      <c r="D167" s="6">
        <v>1</v>
      </c>
      <c r="E167" s="6">
        <v>1</v>
      </c>
      <c r="F167" s="8">
        <v>3200</v>
      </c>
      <c r="G167" s="16">
        <f>ROUND(D167*E167*F167,0)</f>
        <v>3200</v>
      </c>
      <c r="H167" s="17">
        <v>0</v>
      </c>
      <c r="I167" s="16">
        <f>ROUND(G167*H167,0)</f>
        <v>0</v>
      </c>
      <c r="J167" s="16">
        <f>SUM(G167,I167)</f>
        <v>3200</v>
      </c>
      <c r="K167" s="1"/>
      <c r="L167" s="1" t="s">
        <v>282</v>
      </c>
      <c r="N167" s="12" t="s">
        <v>528</v>
      </c>
    </row>
    <row r="168" spans="1:14" ht="22" customHeight="1">
      <c r="A168" s="1"/>
      <c r="B168" s="22"/>
      <c r="C168" s="22" t="s">
        <v>529</v>
      </c>
      <c r="D168" s="22"/>
      <c r="E168" s="22"/>
      <c r="F168" s="22"/>
      <c r="G168" s="23">
        <f>SUM(G163:G167)</f>
        <v>105600</v>
      </c>
      <c r="H168" s="23"/>
      <c r="I168" s="23">
        <f>SUM(I163:I167)</f>
        <v>0</v>
      </c>
      <c r="J168" s="23">
        <f>SUM(J163:J167)</f>
        <v>105600</v>
      </c>
      <c r="K168" s="1"/>
      <c r="L168" s="1"/>
      <c r="N168" s="12"/>
    </row>
    <row r="169" spans="1:14" ht="22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N169" s="12"/>
    </row>
    <row r="170" spans="1:14" ht="25" customHeight="1">
      <c r="A170" s="1"/>
      <c r="B170" s="4" t="s">
        <v>27</v>
      </c>
      <c r="C170" s="4"/>
      <c r="D170" s="4"/>
      <c r="E170" s="4"/>
      <c r="F170" s="4"/>
      <c r="G170" s="4"/>
      <c r="H170" s="4"/>
      <c r="I170" s="4"/>
      <c r="J170" s="4"/>
      <c r="K170" s="1"/>
      <c r="L170" s="1"/>
      <c r="N170" s="12"/>
    </row>
    <row r="171" spans="1:14" ht="22" customHeight="1">
      <c r="A171" s="1"/>
      <c r="B171" s="1" t="s">
        <v>530</v>
      </c>
      <c r="C171" s="1" t="s">
        <v>531</v>
      </c>
      <c r="D171" s="6">
        <v>1</v>
      </c>
      <c r="E171" s="6">
        <v>16</v>
      </c>
      <c r="F171" s="8">
        <v>960</v>
      </c>
      <c r="G171" s="16">
        <f t="shared" ref="G171:G181" si="30">ROUND(D171*E171*F171,0)</f>
        <v>15360</v>
      </c>
      <c r="H171" s="17">
        <v>0</v>
      </c>
      <c r="I171" s="16">
        <f t="shared" ref="I171:I181" si="31">ROUND(G171*H171,0)</f>
        <v>0</v>
      </c>
      <c r="J171" s="16">
        <f t="shared" ref="J171:J181" si="32">SUM(G171,I171)</f>
        <v>15360</v>
      </c>
      <c r="K171" s="1"/>
      <c r="L171" s="1" t="s">
        <v>153</v>
      </c>
      <c r="N171" s="12" t="s">
        <v>532</v>
      </c>
    </row>
    <row r="172" spans="1:14" ht="22" customHeight="1">
      <c r="A172" s="1"/>
      <c r="B172" s="18" t="s">
        <v>533</v>
      </c>
      <c r="C172" s="18" t="s">
        <v>534</v>
      </c>
      <c r="D172" s="14">
        <v>1</v>
      </c>
      <c r="E172" s="14">
        <v>6</v>
      </c>
      <c r="F172" s="15">
        <v>480</v>
      </c>
      <c r="G172" s="19">
        <f t="shared" si="30"/>
        <v>2880</v>
      </c>
      <c r="H172" s="20">
        <v>0</v>
      </c>
      <c r="I172" s="19">
        <f t="shared" si="31"/>
        <v>0</v>
      </c>
      <c r="J172" s="19">
        <f t="shared" si="32"/>
        <v>2880</v>
      </c>
      <c r="K172" s="1"/>
      <c r="L172" s="1" t="s">
        <v>153</v>
      </c>
      <c r="N172" s="12" t="s">
        <v>535</v>
      </c>
    </row>
    <row r="173" spans="1:14" ht="22" customHeight="1">
      <c r="A173" s="1"/>
      <c r="B173" s="1" t="s">
        <v>536</v>
      </c>
      <c r="C173" s="1" t="s">
        <v>537</v>
      </c>
      <c r="D173" s="6">
        <v>1</v>
      </c>
      <c r="E173" s="6">
        <v>1</v>
      </c>
      <c r="F173" s="8">
        <v>2800</v>
      </c>
      <c r="G173" s="16">
        <f t="shared" si="30"/>
        <v>2800</v>
      </c>
      <c r="H173" s="17">
        <v>0</v>
      </c>
      <c r="I173" s="16">
        <f t="shared" si="31"/>
        <v>0</v>
      </c>
      <c r="J173" s="16">
        <f t="shared" si="32"/>
        <v>2800</v>
      </c>
      <c r="K173" s="1"/>
      <c r="L173" s="1" t="s">
        <v>282</v>
      </c>
      <c r="N173" s="12" t="s">
        <v>538</v>
      </c>
    </row>
    <row r="174" spans="1:14" ht="22" customHeight="1">
      <c r="A174" s="1"/>
      <c r="B174" s="18" t="s">
        <v>539</v>
      </c>
      <c r="C174" s="18" t="s">
        <v>540</v>
      </c>
      <c r="D174" s="14">
        <v>1</v>
      </c>
      <c r="E174" s="14">
        <v>1</v>
      </c>
      <c r="F174" s="15">
        <v>5200</v>
      </c>
      <c r="G174" s="19">
        <f t="shared" si="30"/>
        <v>5200</v>
      </c>
      <c r="H174" s="20">
        <v>0</v>
      </c>
      <c r="I174" s="19">
        <f t="shared" si="31"/>
        <v>0</v>
      </c>
      <c r="J174" s="19">
        <f t="shared" si="32"/>
        <v>5200</v>
      </c>
      <c r="K174" s="1"/>
      <c r="L174" s="1" t="s">
        <v>282</v>
      </c>
      <c r="N174" s="12" t="s">
        <v>541</v>
      </c>
    </row>
    <row r="175" spans="1:14" ht="22" customHeight="1">
      <c r="A175" s="1"/>
      <c r="B175" s="1" t="s">
        <v>542</v>
      </c>
      <c r="C175" s="1" t="s">
        <v>543</v>
      </c>
      <c r="D175" s="6">
        <v>1</v>
      </c>
      <c r="E175" s="6">
        <v>1</v>
      </c>
      <c r="F175" s="8">
        <v>1440</v>
      </c>
      <c r="G175" s="16">
        <f t="shared" si="30"/>
        <v>1440</v>
      </c>
      <c r="H175" s="17">
        <v>0</v>
      </c>
      <c r="I175" s="16">
        <f t="shared" si="31"/>
        <v>0</v>
      </c>
      <c r="J175" s="16">
        <f t="shared" si="32"/>
        <v>1440</v>
      </c>
      <c r="K175" s="1"/>
      <c r="L175" s="1" t="s">
        <v>282</v>
      </c>
      <c r="N175" s="12" t="s">
        <v>544</v>
      </c>
    </row>
    <row r="176" spans="1:14" ht="22" customHeight="1">
      <c r="A176" s="1"/>
      <c r="B176" s="18" t="s">
        <v>545</v>
      </c>
      <c r="C176" s="18" t="s">
        <v>546</v>
      </c>
      <c r="D176" s="14">
        <v>1</v>
      </c>
      <c r="E176" s="14">
        <v>1</v>
      </c>
      <c r="F176" s="15">
        <v>3600</v>
      </c>
      <c r="G176" s="19">
        <f t="shared" si="30"/>
        <v>3600</v>
      </c>
      <c r="H176" s="20">
        <v>0</v>
      </c>
      <c r="I176" s="19">
        <f t="shared" si="31"/>
        <v>0</v>
      </c>
      <c r="J176" s="19">
        <f t="shared" si="32"/>
        <v>3600</v>
      </c>
      <c r="K176" s="1"/>
      <c r="L176" s="1" t="s">
        <v>282</v>
      </c>
      <c r="N176" s="12" t="s">
        <v>547</v>
      </c>
    </row>
    <row r="177" spans="1:14" ht="22" customHeight="1">
      <c r="A177" s="1"/>
      <c r="B177" s="1" t="s">
        <v>548</v>
      </c>
      <c r="C177" s="1" t="s">
        <v>549</v>
      </c>
      <c r="D177" s="6">
        <v>1</v>
      </c>
      <c r="E177" s="6">
        <v>1</v>
      </c>
      <c r="F177" s="8">
        <v>4000</v>
      </c>
      <c r="G177" s="16">
        <f t="shared" si="30"/>
        <v>4000</v>
      </c>
      <c r="H177" s="17">
        <v>0</v>
      </c>
      <c r="I177" s="16">
        <f t="shared" si="31"/>
        <v>0</v>
      </c>
      <c r="J177" s="16">
        <f t="shared" si="32"/>
        <v>4000</v>
      </c>
      <c r="K177" s="1"/>
      <c r="L177" s="1" t="s">
        <v>282</v>
      </c>
      <c r="N177" s="12" t="s">
        <v>550</v>
      </c>
    </row>
    <row r="178" spans="1:14" ht="22" customHeight="1">
      <c r="A178" s="1"/>
      <c r="B178" s="18" t="s">
        <v>551</v>
      </c>
      <c r="C178" s="18" t="s">
        <v>552</v>
      </c>
      <c r="D178" s="14">
        <v>1</v>
      </c>
      <c r="E178" s="14">
        <v>1</v>
      </c>
      <c r="F178" s="15">
        <v>1200</v>
      </c>
      <c r="G178" s="19">
        <f t="shared" si="30"/>
        <v>1200</v>
      </c>
      <c r="H178" s="20">
        <v>0</v>
      </c>
      <c r="I178" s="19">
        <f t="shared" si="31"/>
        <v>0</v>
      </c>
      <c r="J178" s="19">
        <f t="shared" si="32"/>
        <v>1200</v>
      </c>
      <c r="K178" s="1"/>
      <c r="L178" s="1" t="s">
        <v>282</v>
      </c>
      <c r="N178" s="12" t="s">
        <v>553</v>
      </c>
    </row>
    <row r="179" spans="1:14" ht="22" customHeight="1">
      <c r="A179" s="1"/>
      <c r="B179" s="1" t="s">
        <v>554</v>
      </c>
      <c r="C179" s="1" t="s">
        <v>555</v>
      </c>
      <c r="D179" s="6">
        <v>1</v>
      </c>
      <c r="E179" s="6">
        <v>1</v>
      </c>
      <c r="F179" s="8">
        <v>4000</v>
      </c>
      <c r="G179" s="16">
        <f t="shared" si="30"/>
        <v>4000</v>
      </c>
      <c r="H179" s="17">
        <v>0</v>
      </c>
      <c r="I179" s="16">
        <f t="shared" si="31"/>
        <v>0</v>
      </c>
      <c r="J179" s="16">
        <f t="shared" si="32"/>
        <v>4000</v>
      </c>
      <c r="K179" s="1"/>
      <c r="L179" s="1" t="s">
        <v>282</v>
      </c>
      <c r="N179" s="12" t="s">
        <v>556</v>
      </c>
    </row>
    <row r="180" spans="1:14" ht="22" customHeight="1">
      <c r="A180" s="1"/>
      <c r="B180" s="18" t="s">
        <v>557</v>
      </c>
      <c r="C180" s="18" t="s">
        <v>558</v>
      </c>
      <c r="D180" s="14">
        <v>1</v>
      </c>
      <c r="E180" s="14">
        <v>1</v>
      </c>
      <c r="F180" s="15">
        <v>1200</v>
      </c>
      <c r="G180" s="19">
        <f t="shared" si="30"/>
        <v>1200</v>
      </c>
      <c r="H180" s="20">
        <v>0</v>
      </c>
      <c r="I180" s="19">
        <f t="shared" si="31"/>
        <v>0</v>
      </c>
      <c r="J180" s="19">
        <f t="shared" si="32"/>
        <v>1200</v>
      </c>
      <c r="K180" s="1"/>
      <c r="L180" s="1" t="s">
        <v>282</v>
      </c>
      <c r="N180" s="12" t="s">
        <v>559</v>
      </c>
    </row>
    <row r="181" spans="1:14" ht="22" customHeight="1">
      <c r="A181" s="1"/>
      <c r="B181" s="1" t="s">
        <v>560</v>
      </c>
      <c r="C181" s="1" t="s">
        <v>561</v>
      </c>
      <c r="D181" s="6">
        <v>1</v>
      </c>
      <c r="E181" s="6">
        <v>1</v>
      </c>
      <c r="F181" s="8">
        <v>960</v>
      </c>
      <c r="G181" s="16">
        <f t="shared" si="30"/>
        <v>960</v>
      </c>
      <c r="H181" s="17">
        <v>0</v>
      </c>
      <c r="I181" s="16">
        <f t="shared" si="31"/>
        <v>0</v>
      </c>
      <c r="J181" s="16">
        <f t="shared" si="32"/>
        <v>960</v>
      </c>
      <c r="K181" s="1"/>
      <c r="L181" s="1" t="s">
        <v>282</v>
      </c>
      <c r="N181" s="12" t="s">
        <v>562</v>
      </c>
    </row>
    <row r="182" spans="1:14" ht="22" customHeight="1">
      <c r="A182" s="1"/>
      <c r="B182" s="22"/>
      <c r="C182" s="22" t="s">
        <v>563</v>
      </c>
      <c r="D182" s="22"/>
      <c r="E182" s="22"/>
      <c r="F182" s="22"/>
      <c r="G182" s="23">
        <f>SUM(G171:G181)</f>
        <v>42640</v>
      </c>
      <c r="H182" s="23"/>
      <c r="I182" s="23">
        <f>SUM(I171:I181)</f>
        <v>0</v>
      </c>
      <c r="J182" s="23">
        <f>SUM(J171:J181)</f>
        <v>42640</v>
      </c>
      <c r="K182" s="1"/>
      <c r="L182" s="1"/>
      <c r="N182" s="12"/>
    </row>
    <row r="183" spans="1:14" ht="22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N183" s="12"/>
    </row>
    <row r="184" spans="1:14" ht="25" customHeight="1">
      <c r="A184" s="1"/>
      <c r="B184" s="4" t="s">
        <v>29</v>
      </c>
      <c r="C184" s="4"/>
      <c r="D184" s="4"/>
      <c r="E184" s="4"/>
      <c r="F184" s="4"/>
      <c r="G184" s="4"/>
      <c r="H184" s="4"/>
      <c r="I184" s="4"/>
      <c r="J184" s="4"/>
      <c r="K184" s="1"/>
      <c r="L184" s="1"/>
      <c r="N184" s="12"/>
    </row>
    <row r="185" spans="1:14" ht="22" customHeight="1">
      <c r="A185" s="1"/>
      <c r="B185" s="1" t="s">
        <v>564</v>
      </c>
      <c r="C185" s="1" t="s">
        <v>565</v>
      </c>
      <c r="D185" s="6">
        <v>1</v>
      </c>
      <c r="E185" s="6">
        <v>1</v>
      </c>
      <c r="F185" s="8">
        <v>4800</v>
      </c>
      <c r="G185" s="16">
        <f t="shared" ref="G185:G190" si="33">ROUND(D185*E185*F185,0)</f>
        <v>4800</v>
      </c>
      <c r="H185" s="17">
        <v>0</v>
      </c>
      <c r="I185" s="16">
        <f t="shared" ref="I185:I190" si="34">ROUND(G185*H185,0)</f>
        <v>0</v>
      </c>
      <c r="J185" s="16">
        <f t="shared" ref="J185:J190" si="35">SUM(G185,I185)</f>
        <v>4800</v>
      </c>
      <c r="K185" s="1"/>
      <c r="L185" s="1" t="s">
        <v>566</v>
      </c>
      <c r="N185" s="12" t="s">
        <v>567</v>
      </c>
    </row>
    <row r="186" spans="1:14" ht="22" customHeight="1">
      <c r="A186" s="1"/>
      <c r="B186" s="18" t="s">
        <v>568</v>
      </c>
      <c r="C186" s="18" t="s">
        <v>569</v>
      </c>
      <c r="D186" s="14">
        <v>1</v>
      </c>
      <c r="E186" s="14">
        <v>1</v>
      </c>
      <c r="F186" s="15">
        <v>3200</v>
      </c>
      <c r="G186" s="19">
        <f t="shared" si="33"/>
        <v>3200</v>
      </c>
      <c r="H186" s="20">
        <v>0</v>
      </c>
      <c r="I186" s="19">
        <f t="shared" si="34"/>
        <v>0</v>
      </c>
      <c r="J186" s="19">
        <f t="shared" si="35"/>
        <v>3200</v>
      </c>
      <c r="K186" s="1"/>
      <c r="L186" s="1" t="s">
        <v>566</v>
      </c>
      <c r="N186" s="12" t="s">
        <v>570</v>
      </c>
    </row>
    <row r="187" spans="1:14" ht="22" customHeight="1">
      <c r="A187" s="1"/>
      <c r="B187" s="1" t="s">
        <v>571</v>
      </c>
      <c r="C187" s="1" t="s">
        <v>572</v>
      </c>
      <c r="D187" s="6">
        <v>1</v>
      </c>
      <c r="E187" s="6">
        <v>1</v>
      </c>
      <c r="F187" s="8">
        <v>3200</v>
      </c>
      <c r="G187" s="16">
        <f t="shared" si="33"/>
        <v>3200</v>
      </c>
      <c r="H187" s="17">
        <v>0</v>
      </c>
      <c r="I187" s="16">
        <f t="shared" si="34"/>
        <v>0</v>
      </c>
      <c r="J187" s="16">
        <f t="shared" si="35"/>
        <v>3200</v>
      </c>
      <c r="K187" s="1"/>
      <c r="L187" s="1" t="s">
        <v>282</v>
      </c>
      <c r="N187" s="12" t="s">
        <v>573</v>
      </c>
    </row>
    <row r="188" spans="1:14" ht="22" customHeight="1">
      <c r="A188" s="1"/>
      <c r="B188" s="18" t="s">
        <v>574</v>
      </c>
      <c r="C188" s="18" t="s">
        <v>575</v>
      </c>
      <c r="D188" s="14">
        <v>1</v>
      </c>
      <c r="E188" s="14">
        <v>1</v>
      </c>
      <c r="F188" s="15">
        <v>1600</v>
      </c>
      <c r="G188" s="19">
        <f t="shared" si="33"/>
        <v>1600</v>
      </c>
      <c r="H188" s="20">
        <v>0</v>
      </c>
      <c r="I188" s="19">
        <f t="shared" si="34"/>
        <v>0</v>
      </c>
      <c r="J188" s="19">
        <f t="shared" si="35"/>
        <v>1600</v>
      </c>
      <c r="K188" s="1"/>
      <c r="L188" s="1" t="s">
        <v>207</v>
      </c>
      <c r="N188" s="12" t="s">
        <v>576</v>
      </c>
    </row>
    <row r="189" spans="1:14" ht="22" customHeight="1">
      <c r="A189" s="1"/>
      <c r="B189" s="1" t="s">
        <v>577</v>
      </c>
      <c r="C189" s="1" t="s">
        <v>578</v>
      </c>
      <c r="D189" s="6">
        <v>1</v>
      </c>
      <c r="E189" s="6">
        <v>1</v>
      </c>
      <c r="F189" s="8">
        <v>2800</v>
      </c>
      <c r="G189" s="16">
        <f t="shared" si="33"/>
        <v>2800</v>
      </c>
      <c r="H189" s="17">
        <v>0</v>
      </c>
      <c r="I189" s="16">
        <f t="shared" si="34"/>
        <v>0</v>
      </c>
      <c r="J189" s="16">
        <f t="shared" si="35"/>
        <v>2800</v>
      </c>
      <c r="K189" s="1"/>
      <c r="L189" s="1" t="s">
        <v>282</v>
      </c>
      <c r="N189" s="12" t="s">
        <v>579</v>
      </c>
    </row>
    <row r="190" spans="1:14" ht="22" customHeight="1">
      <c r="A190" s="1"/>
      <c r="B190" s="18" t="s">
        <v>580</v>
      </c>
      <c r="C190" s="18" t="s">
        <v>581</v>
      </c>
      <c r="D190" s="14">
        <v>1</v>
      </c>
      <c r="E190" s="14">
        <v>1</v>
      </c>
      <c r="F190" s="15">
        <v>1440</v>
      </c>
      <c r="G190" s="19">
        <f t="shared" si="33"/>
        <v>1440</v>
      </c>
      <c r="H190" s="20">
        <v>0</v>
      </c>
      <c r="I190" s="19">
        <f t="shared" si="34"/>
        <v>0</v>
      </c>
      <c r="J190" s="19">
        <f t="shared" si="35"/>
        <v>1440</v>
      </c>
      <c r="K190" s="1"/>
      <c r="L190" s="1" t="s">
        <v>282</v>
      </c>
      <c r="N190" s="12" t="s">
        <v>582</v>
      </c>
    </row>
    <row r="191" spans="1:14" ht="22" customHeight="1">
      <c r="A191" s="1"/>
      <c r="B191" s="22"/>
      <c r="C191" s="22" t="s">
        <v>583</v>
      </c>
      <c r="D191" s="22"/>
      <c r="E191" s="22"/>
      <c r="F191" s="22"/>
      <c r="G191" s="23">
        <f>SUM(G185:G190)</f>
        <v>17040</v>
      </c>
      <c r="H191" s="23"/>
      <c r="I191" s="23">
        <f>SUM(I185:I190)</f>
        <v>0</v>
      </c>
      <c r="J191" s="23">
        <f>SUM(J185:J190)</f>
        <v>17040</v>
      </c>
      <c r="K191" s="1"/>
      <c r="L191" s="1"/>
      <c r="N191" s="12"/>
    </row>
    <row r="192" spans="1:14" ht="22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N192" s="12"/>
    </row>
    <row r="193" spans="1:14" ht="25" customHeight="1">
      <c r="A193" s="1"/>
      <c r="B193" s="4" t="s">
        <v>30</v>
      </c>
      <c r="C193" s="4"/>
      <c r="D193" s="4"/>
      <c r="E193" s="4"/>
      <c r="F193" s="4"/>
      <c r="G193" s="4"/>
      <c r="H193" s="4"/>
      <c r="I193" s="4"/>
      <c r="J193" s="4"/>
      <c r="K193" s="1"/>
      <c r="L193" s="1"/>
      <c r="N193" s="12"/>
    </row>
    <row r="194" spans="1:14" ht="22" customHeight="1">
      <c r="A194" s="1"/>
      <c r="B194" s="18" t="s">
        <v>584</v>
      </c>
      <c r="C194" s="18" t="s">
        <v>585</v>
      </c>
      <c r="D194" s="14">
        <v>1</v>
      </c>
      <c r="E194" s="14">
        <v>1</v>
      </c>
      <c r="F194" s="15">
        <v>960</v>
      </c>
      <c r="G194" s="19">
        <f>ROUND(D194*E194*F194,0)</f>
        <v>960</v>
      </c>
      <c r="H194" s="20">
        <v>0</v>
      </c>
      <c r="I194" s="19">
        <f>ROUND(G194*H194,0)</f>
        <v>0</v>
      </c>
      <c r="J194" s="19">
        <f>SUM(G194,I194)</f>
        <v>960</v>
      </c>
      <c r="K194" s="1"/>
      <c r="L194" s="1" t="s">
        <v>282</v>
      </c>
      <c r="N194" s="12" t="s">
        <v>586</v>
      </c>
    </row>
    <row r="195" spans="1:14" ht="22" customHeight="1">
      <c r="A195" s="1"/>
      <c r="B195" s="1" t="s">
        <v>587</v>
      </c>
      <c r="C195" s="1" t="s">
        <v>588</v>
      </c>
      <c r="D195" s="6">
        <v>1</v>
      </c>
      <c r="E195" s="6">
        <v>1</v>
      </c>
      <c r="F195" s="8">
        <v>960</v>
      </c>
      <c r="G195" s="16">
        <f>ROUND(D195*E195*F195,0)</f>
        <v>960</v>
      </c>
      <c r="H195" s="17">
        <v>0</v>
      </c>
      <c r="I195" s="16">
        <f>ROUND(G195*H195,0)</f>
        <v>0</v>
      </c>
      <c r="J195" s="16">
        <f>SUM(G195,I195)</f>
        <v>960</v>
      </c>
      <c r="K195" s="1"/>
      <c r="L195" s="1" t="s">
        <v>282</v>
      </c>
      <c r="N195" s="12" t="s">
        <v>589</v>
      </c>
    </row>
    <row r="196" spans="1:14" ht="22" customHeight="1">
      <c r="A196" s="1"/>
      <c r="B196" s="18" t="s">
        <v>590</v>
      </c>
      <c r="C196" s="18" t="s">
        <v>591</v>
      </c>
      <c r="D196" s="14">
        <v>16</v>
      </c>
      <c r="E196" s="14">
        <v>1</v>
      </c>
      <c r="F196" s="15">
        <v>52</v>
      </c>
      <c r="G196" s="19">
        <f>ROUND(D196*E196*F196,0)</f>
        <v>832</v>
      </c>
      <c r="H196" s="20">
        <v>0</v>
      </c>
      <c r="I196" s="19">
        <f>ROUND(G196*H196,0)</f>
        <v>0</v>
      </c>
      <c r="J196" s="19">
        <f>SUM(G196,I196)</f>
        <v>832</v>
      </c>
      <c r="K196" s="1"/>
      <c r="L196" s="1" t="s">
        <v>592</v>
      </c>
      <c r="N196" s="12" t="s">
        <v>593</v>
      </c>
    </row>
    <row r="197" spans="1:14" ht="22" customHeight="1">
      <c r="A197" s="1"/>
      <c r="B197" s="1" t="s">
        <v>594</v>
      </c>
      <c r="C197" s="1" t="s">
        <v>595</v>
      </c>
      <c r="D197" s="6">
        <v>1</v>
      </c>
      <c r="E197" s="6">
        <v>1</v>
      </c>
      <c r="F197" s="8">
        <v>960</v>
      </c>
      <c r="G197" s="16">
        <f>ROUND(D197*E197*F197,0)</f>
        <v>960</v>
      </c>
      <c r="H197" s="17">
        <v>0</v>
      </c>
      <c r="I197" s="16">
        <f>ROUND(G197*H197,0)</f>
        <v>0</v>
      </c>
      <c r="J197" s="16">
        <f>SUM(G197,I197)</f>
        <v>960</v>
      </c>
      <c r="K197" s="1"/>
      <c r="L197" s="1" t="s">
        <v>207</v>
      </c>
      <c r="N197" s="12" t="s">
        <v>596</v>
      </c>
    </row>
    <row r="198" spans="1:14" ht="22" customHeight="1">
      <c r="A198" s="1"/>
      <c r="B198" s="22"/>
      <c r="C198" s="22" t="s">
        <v>597</v>
      </c>
      <c r="D198" s="22"/>
      <c r="E198" s="22"/>
      <c r="F198" s="22"/>
      <c r="G198" s="23">
        <f>SUM(G194:G197)</f>
        <v>3712</v>
      </c>
      <c r="H198" s="23"/>
      <c r="I198" s="23">
        <f>SUM(I194:I197)</f>
        <v>0</v>
      </c>
      <c r="J198" s="23">
        <f>SUM(J194:J197)</f>
        <v>3712</v>
      </c>
      <c r="K198" s="1"/>
      <c r="L198" s="1"/>
      <c r="N198" s="12"/>
    </row>
    <row r="199" spans="1:14" ht="22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N199" s="12"/>
    </row>
    <row r="200" spans="1:14" ht="22" customHeight="1">
      <c r="A200" s="1"/>
      <c r="B200" s="9"/>
      <c r="C200" s="9" t="s">
        <v>598</v>
      </c>
      <c r="D200" s="9"/>
      <c r="E200" s="9"/>
      <c r="F200" s="9"/>
      <c r="G200" s="30">
        <f>SUM(G16,G23,G41,G65,G77,G97,G105,G116,G127,G138,G147,G160,G168,G182,G191,G198)</f>
        <v>559395</v>
      </c>
      <c r="H200" s="30"/>
      <c r="I200" s="30">
        <f>SUM(I16,I23,I41,I65,I77,I97,I105,I116,I127,I138,I147,I160,I168,I182,I191,I198)</f>
        <v>48835</v>
      </c>
      <c r="J200" s="30">
        <f>SUM(J16,J23,J41,J65,J77,J97,J105,J116,J127,J138,J147,J160,J168,J182,J191,J198)</f>
        <v>608230</v>
      </c>
      <c r="K200" s="1"/>
      <c r="L200" s="1"/>
      <c r="N200" s="12"/>
    </row>
    <row r="201" spans="1:14" ht="22" customHeight="1">
      <c r="A201" s="1"/>
      <c r="B201" s="1"/>
      <c r="C201" s="1" t="s">
        <v>32</v>
      </c>
      <c r="D201" s="1"/>
      <c r="E201" s="1"/>
      <c r="F201" s="27">
        <f>Planning!E14</f>
        <v>0.08</v>
      </c>
      <c r="G201" s="16">
        <f>ROUND(SUM(G26,G27,G28,G29,G30,G31,G32,G33,G34,G35,G36,G38,G39)*F201,0)</f>
        <v>4460</v>
      </c>
      <c r="H201" s="27">
        <f>Planning!E11</f>
        <v>0.35</v>
      </c>
      <c r="I201" s="16">
        <f>ROUND(G201*H201,0)</f>
        <v>1561</v>
      </c>
      <c r="J201" s="16">
        <f>SUM(G201,I201)</f>
        <v>6021</v>
      </c>
      <c r="K201" s="1"/>
      <c r="L201" s="1"/>
      <c r="N201" s="12" t="s">
        <v>599</v>
      </c>
    </row>
    <row r="202" spans="1:14" ht="22" customHeight="1">
      <c r="A202" s="1"/>
      <c r="B202" s="1"/>
      <c r="C202" s="1" t="s">
        <v>33</v>
      </c>
      <c r="D202" s="1"/>
      <c r="E202" s="1"/>
      <c r="F202" s="27">
        <f>Planning!E15</f>
        <v>0.08</v>
      </c>
      <c r="G202" s="16"/>
      <c r="H202" s="16"/>
      <c r="I202" s="16"/>
      <c r="J202" s="16">
        <f>ROUND(SUM(G68,G69,G70,G71,G72,G73,G74,G75,G76,G80,G81,G82,G83,G84,G85,G86,G87,G88,G89,G90,G91,G92,G93,G94,G95,G96,G100,G101,G102,G103,G104,G108,G109,G110,G111,G112,G113,G114,G115)*F202,0)</f>
        <v>5527</v>
      </c>
      <c r="K202" s="1"/>
      <c r="L202" s="1"/>
      <c r="N202" s="12" t="s">
        <v>600</v>
      </c>
    </row>
    <row r="203" spans="1:14" ht="22" customHeight="1">
      <c r="A203" s="1"/>
      <c r="B203" s="1"/>
      <c r="C203" s="1" t="s">
        <v>601</v>
      </c>
      <c r="D203" s="1"/>
      <c r="E203" s="1"/>
      <c r="F203" s="1"/>
      <c r="G203" s="16"/>
      <c r="H203" s="16"/>
      <c r="I203" s="16"/>
      <c r="J203" s="16">
        <f>SUM(J200:J202)</f>
        <v>619778</v>
      </c>
      <c r="K203" s="1"/>
      <c r="L203" s="1"/>
      <c r="N203" s="12"/>
    </row>
    <row r="204" spans="1:14" ht="22" customHeight="1">
      <c r="A204" s="1"/>
      <c r="B204" s="1"/>
      <c r="C204" s="1" t="s">
        <v>34</v>
      </c>
      <c r="D204" s="1"/>
      <c r="E204" s="1"/>
      <c r="F204" s="27">
        <f>Planning!E16</f>
        <v>0.12</v>
      </c>
      <c r="G204" s="16"/>
      <c r="H204" s="16"/>
      <c r="I204" s="16"/>
      <c r="J204" s="16">
        <f>ROUND(J203*F204,0)</f>
        <v>74373</v>
      </c>
      <c r="K204" s="1"/>
      <c r="L204" s="1"/>
      <c r="N204" s="12" t="s">
        <v>602</v>
      </c>
    </row>
    <row r="205" spans="1:14" ht="22" customHeight="1">
      <c r="A205" s="1"/>
      <c r="B205" s="1"/>
      <c r="C205" s="1" t="s">
        <v>35</v>
      </c>
      <c r="D205" s="1"/>
      <c r="E205" s="1"/>
      <c r="F205" s="27">
        <f>Planning!E17</f>
        <v>0</v>
      </c>
      <c r="G205" s="16"/>
      <c r="H205" s="16"/>
      <c r="I205" s="16"/>
      <c r="J205" s="16">
        <f>ROUND(J203*F205,0)</f>
        <v>0</v>
      </c>
      <c r="K205" s="1"/>
      <c r="L205" s="1"/>
      <c r="N205" s="12" t="s">
        <v>603</v>
      </c>
    </row>
    <row r="206" spans="1:14" ht="22" customHeight="1">
      <c r="A206" s="1"/>
      <c r="B206" s="1"/>
      <c r="C206" s="1" t="s">
        <v>36</v>
      </c>
      <c r="D206" s="1"/>
      <c r="E206" s="1"/>
      <c r="F206" s="27">
        <f>Planning!E18</f>
        <v>0</v>
      </c>
      <c r="G206" s="16"/>
      <c r="H206" s="16"/>
      <c r="I206" s="16"/>
      <c r="J206" s="16">
        <f>ROUND(SUM(J203:J205)*F206,0)</f>
        <v>0</v>
      </c>
      <c r="K206" s="1"/>
      <c r="L206" s="1"/>
      <c r="N206" s="12" t="s">
        <v>604</v>
      </c>
    </row>
    <row r="207" spans="1:14" ht="30" customHeight="1">
      <c r="A207" s="1"/>
      <c r="B207" s="28"/>
      <c r="C207" s="28" t="s">
        <v>605</v>
      </c>
      <c r="D207" s="28"/>
      <c r="E207" s="28"/>
      <c r="F207" s="28"/>
      <c r="G207" s="32"/>
      <c r="H207" s="32"/>
      <c r="I207" s="32"/>
      <c r="J207" s="32">
        <f>SUM(J203:J206)</f>
        <v>694151</v>
      </c>
      <c r="K207" s="1"/>
      <c r="L207" s="1"/>
      <c r="N207" s="12"/>
    </row>
    <row r="208" spans="1:14" ht="22" customHeight="1">
      <c r="A208" s="1"/>
      <c r="B208" s="1"/>
      <c r="C208" s="1"/>
      <c r="D208" s="1"/>
      <c r="E208" s="1"/>
      <c r="F208" s="1"/>
      <c r="G208" s="16"/>
      <c r="H208" s="16"/>
      <c r="I208" s="16"/>
      <c r="J208" s="16"/>
      <c r="K208" s="1"/>
      <c r="L208" s="1"/>
      <c r="N208" s="12"/>
    </row>
    <row r="209" spans="1:14" ht="22" customHeight="1">
      <c r="A209" s="1"/>
      <c r="B209" s="1"/>
      <c r="C209" s="1" t="s">
        <v>37</v>
      </c>
      <c r="D209" s="1"/>
      <c r="E209" s="1"/>
      <c r="F209" s="1"/>
      <c r="G209" s="16"/>
      <c r="H209" s="16"/>
      <c r="I209" s="16"/>
      <c r="J209" s="31">
        <f>Planning!E19</f>
        <v>8000</v>
      </c>
      <c r="K209" s="1"/>
      <c r="L209" s="1"/>
      <c r="N209" s="12" t="s">
        <v>606</v>
      </c>
    </row>
    <row r="210" spans="1:14" ht="22" customHeight="1">
      <c r="A210" s="1"/>
      <c r="B210" s="29"/>
      <c r="C210" s="29" t="s">
        <v>607</v>
      </c>
      <c r="D210" s="29"/>
      <c r="E210" s="29"/>
      <c r="F210" s="29"/>
      <c r="G210" s="33"/>
      <c r="H210" s="33"/>
      <c r="I210" s="33"/>
      <c r="J210" s="33">
        <f>SUM(J207,J209)</f>
        <v>702151</v>
      </c>
      <c r="K210" s="1"/>
      <c r="L210" s="1"/>
      <c r="N210" s="12"/>
    </row>
    <row r="211" spans="1:14" ht="2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N211" s="12"/>
    </row>
    <row r="212" spans="1:14" ht="2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N212" s="12"/>
    </row>
    <row r="213" spans="1:14" ht="2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N213" s="12"/>
    </row>
    <row r="214" spans="1:14" ht="2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N214" s="12"/>
    </row>
    <row r="215" spans="1:14" ht="22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N215" s="12"/>
    </row>
    <row r="216" spans="1:14" ht="22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N216" s="12"/>
    </row>
    <row r="217" spans="1:14" ht="22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N217" s="12"/>
    </row>
    <row r="218" spans="1:14" ht="22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N218" s="12"/>
    </row>
    <row r="219" spans="1:14" ht="22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N219" s="12"/>
    </row>
    <row r="220" spans="1:14" ht="22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N220" s="12"/>
    </row>
    <row r="221" spans="1:14" ht="22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N221" s="12"/>
    </row>
    <row r="222" spans="1:14" ht="22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N222" s="12"/>
    </row>
    <row r="223" spans="1:14" ht="22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N223" s="12"/>
    </row>
    <row r="224" spans="1:14" ht="2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N224" s="12"/>
    </row>
    <row r="225" spans="1:14" ht="22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N225" s="12"/>
    </row>
    <row r="226" spans="1:14" ht="22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N226" s="12"/>
    </row>
    <row r="227" spans="1:14" ht="2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N227" s="12"/>
    </row>
    <row r="228" spans="1:14" ht="22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N228" s="12"/>
    </row>
    <row r="229" spans="1:14" ht="2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N229" s="12"/>
    </row>
    <row r="230" spans="1:14" ht="22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N230" s="12"/>
    </row>
    <row r="231" spans="1:14" ht="22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N231" s="12"/>
    </row>
    <row r="232" spans="1:14" ht="22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N232" s="12"/>
    </row>
    <row r="233" spans="1:14" ht="22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N233" s="12"/>
    </row>
    <row r="234" spans="1:14" ht="22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N234" s="12"/>
    </row>
    <row r="235" spans="1:14" ht="22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N235" s="12"/>
    </row>
    <row r="236" spans="1:14" ht="22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N236" s="12"/>
    </row>
    <row r="237" spans="1:14" ht="22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N237" s="12"/>
    </row>
    <row r="238" spans="1:14" ht="22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N238" s="12"/>
    </row>
    <row r="239" spans="1:14" ht="22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N239" s="12"/>
    </row>
    <row r="240" spans="1:14" ht="22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N240" s="12"/>
    </row>
    <row r="241" spans="1:14" ht="22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N241" s="12"/>
    </row>
    <row r="242" spans="1:14" ht="22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N242" s="12"/>
    </row>
    <row r="243" spans="1:14" ht="22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N243" s="12"/>
    </row>
    <row r="244" spans="1:14" ht="22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N244" s="12"/>
    </row>
    <row r="245" spans="1:14" ht="22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N245" s="12"/>
    </row>
    <row r="246" spans="1:14" ht="22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N246" s="12"/>
    </row>
    <row r="247" spans="1:14" ht="22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N247" s="12"/>
    </row>
    <row r="248" spans="1:14" ht="22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N248" s="12"/>
    </row>
    <row r="249" spans="1:14" ht="22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N249" s="12"/>
    </row>
    <row r="250" spans="1:14" ht="22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N250" s="12"/>
    </row>
    <row r="251" spans="1:14" ht="22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N251" s="12"/>
    </row>
    <row r="252" spans="1:14" ht="22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N252" s="12"/>
    </row>
    <row r="253" spans="1:14" ht="22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N253" s="12"/>
    </row>
    <row r="254" spans="1:14" ht="22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N254" s="12"/>
    </row>
    <row r="255" spans="1:14" ht="22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N255" s="12"/>
    </row>
    <row r="256" spans="1:14" ht="22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N256" s="12"/>
    </row>
    <row r="257" spans="1:14" ht="2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N257" s="12"/>
    </row>
    <row r="258" spans="1:14" ht="2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N258" s="12"/>
    </row>
    <row r="259" spans="1:14" ht="22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N259" s="12"/>
    </row>
    <row r="260" spans="1:14" ht="2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N260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99735"/>
  </sheetPr>
  <dimension ref="A1:N260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4"/>
  <cols>
    <col min="1" max="1" width="2" customWidth="1"/>
    <col min="2" max="2" width="9" customWidth="1"/>
    <col min="3" max="3" width="39" customWidth="1"/>
    <col min="4" max="5" width="10" customWidth="1"/>
    <col min="6" max="7" width="14" customWidth="1"/>
    <col min="8" max="8" width="10" customWidth="1"/>
    <col min="9" max="10" width="14" customWidth="1"/>
    <col min="11" max="11" width="3" customWidth="1"/>
    <col min="12" max="12" width="11" customWidth="1"/>
    <col min="13" max="13" width="3" customWidth="1"/>
    <col min="14" max="14" width="78" customWidth="1"/>
  </cols>
  <sheetData>
    <row r="1" spans="1:14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12"/>
    </row>
    <row r="2" spans="1:14" ht="22" customHeight="1">
      <c r="A2" s="1"/>
      <c r="B2" s="1"/>
      <c r="C2" s="2" t="s">
        <v>609</v>
      </c>
      <c r="D2" s="1"/>
      <c r="E2" s="1"/>
      <c r="F2" s="1"/>
      <c r="G2" s="1"/>
      <c r="H2" s="1"/>
      <c r="I2" s="1"/>
      <c r="J2" s="1"/>
      <c r="K2" s="1"/>
      <c r="L2" s="1"/>
      <c r="N2" s="12"/>
    </row>
    <row r="3" spans="1:14" ht="22" customHeight="1">
      <c r="A3" s="1"/>
      <c r="B3" s="3"/>
      <c r="C3" s="3"/>
      <c r="D3" s="3"/>
      <c r="E3" s="3"/>
      <c r="F3" s="3"/>
      <c r="G3" s="3"/>
      <c r="H3" s="3"/>
      <c r="I3" s="3"/>
      <c r="J3" s="3"/>
      <c r="K3" s="1"/>
      <c r="L3" s="1"/>
      <c r="N3" s="12"/>
    </row>
    <row r="4" spans="1:14" ht="22" customHeight="1">
      <c r="A4" s="1"/>
      <c r="B4" s="1"/>
      <c r="C4" s="1" t="s">
        <v>121</v>
      </c>
      <c r="D4" s="1"/>
      <c r="E4" s="1"/>
      <c r="F4" s="1"/>
      <c r="G4" s="1"/>
      <c r="H4" s="1"/>
      <c r="I4" s="1"/>
      <c r="J4" s="34">
        <f>J207</f>
        <v>4242461</v>
      </c>
      <c r="K4" s="1"/>
      <c r="L4" s="1"/>
      <c r="N4" s="12"/>
    </row>
    <row r="5" spans="1:14" ht="22" customHeight="1">
      <c r="A5" s="1"/>
      <c r="B5" s="1"/>
      <c r="C5" s="1" t="s">
        <v>8</v>
      </c>
      <c r="D5" s="11">
        <f>Planning!F7</f>
        <v>24</v>
      </c>
      <c r="E5" s="1"/>
      <c r="F5" s="1" t="s">
        <v>122</v>
      </c>
      <c r="G5" s="1"/>
      <c r="H5" s="1"/>
      <c r="I5" s="1"/>
      <c r="J5" s="1"/>
      <c r="K5" s="1"/>
      <c r="L5" s="1"/>
      <c r="N5" s="12" t="s">
        <v>123</v>
      </c>
    </row>
    <row r="6" spans="1:14" ht="2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12"/>
    </row>
    <row r="7" spans="1:14" ht="28" customHeight="1">
      <c r="A7" s="1"/>
      <c r="B7" s="5" t="s">
        <v>124</v>
      </c>
      <c r="C7" s="5" t="s">
        <v>125</v>
      </c>
      <c r="D7" s="5" t="s">
        <v>126</v>
      </c>
      <c r="E7" s="5" t="s">
        <v>127</v>
      </c>
      <c r="F7" s="5" t="s">
        <v>128</v>
      </c>
      <c r="G7" s="5" t="s">
        <v>129</v>
      </c>
      <c r="H7" s="5" t="s">
        <v>130</v>
      </c>
      <c r="I7" s="5" t="s">
        <v>131</v>
      </c>
      <c r="J7" s="5" t="s">
        <v>132</v>
      </c>
      <c r="K7" s="1"/>
      <c r="L7" s="9" t="s">
        <v>133</v>
      </c>
      <c r="N7" s="13" t="s">
        <v>134</v>
      </c>
    </row>
    <row r="8" spans="1:14" ht="22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N8" s="12"/>
    </row>
    <row r="9" spans="1:14" ht="25" customHeight="1">
      <c r="A9" s="1"/>
      <c r="B9" s="4" t="s">
        <v>12</v>
      </c>
      <c r="C9" s="4"/>
      <c r="D9" s="4"/>
      <c r="E9" s="4"/>
      <c r="F9" s="4"/>
      <c r="G9" s="4"/>
      <c r="H9" s="4"/>
      <c r="I9" s="4"/>
      <c r="J9" s="4"/>
      <c r="K9" s="1"/>
      <c r="L9" s="1"/>
      <c r="N9" s="12"/>
    </row>
    <row r="10" spans="1:14" ht="22" customHeight="1">
      <c r="A10" s="1"/>
      <c r="B10" s="18" t="s">
        <v>135</v>
      </c>
      <c r="C10" s="18" t="s">
        <v>136</v>
      </c>
      <c r="D10" s="14">
        <v>1</v>
      </c>
      <c r="E10" s="14">
        <v>1</v>
      </c>
      <c r="F10" s="15">
        <v>25000</v>
      </c>
      <c r="G10" s="19">
        <f t="shared" ref="G10:G15" si="0">ROUND(D10*E10*F10,0)</f>
        <v>25000</v>
      </c>
      <c r="H10" s="20">
        <v>0</v>
      </c>
      <c r="I10" s="19">
        <f t="shared" ref="I10:I15" si="1">ROUND(G10*H10,0)</f>
        <v>0</v>
      </c>
      <c r="J10" s="19">
        <f t="shared" ref="J10:J15" si="2">SUM(G10,I10)</f>
        <v>25000</v>
      </c>
      <c r="K10" s="1"/>
      <c r="L10" s="1" t="s">
        <v>137</v>
      </c>
      <c r="N10" s="12" t="s">
        <v>138</v>
      </c>
    </row>
    <row r="11" spans="1:14" ht="22" customHeight="1">
      <c r="A11" s="1"/>
      <c r="B11" s="1" t="s">
        <v>139</v>
      </c>
      <c r="C11" s="1" t="s">
        <v>140</v>
      </c>
      <c r="D11" s="6">
        <v>1</v>
      </c>
      <c r="E11" s="6">
        <v>1</v>
      </c>
      <c r="F11" s="8">
        <v>15000</v>
      </c>
      <c r="G11" s="16">
        <f t="shared" si="0"/>
        <v>15000</v>
      </c>
      <c r="H11" s="17">
        <v>0</v>
      </c>
      <c r="I11" s="16">
        <f t="shared" si="1"/>
        <v>0</v>
      </c>
      <c r="J11" s="16">
        <f t="shared" si="2"/>
        <v>15000</v>
      </c>
      <c r="K11" s="1"/>
      <c r="L11" s="1" t="s">
        <v>137</v>
      </c>
      <c r="N11" s="12" t="s">
        <v>141</v>
      </c>
    </row>
    <row r="12" spans="1:14" ht="22" customHeight="1">
      <c r="A12" s="1"/>
      <c r="B12" s="18" t="s">
        <v>142</v>
      </c>
      <c r="C12" s="18" t="s">
        <v>143</v>
      </c>
      <c r="D12" s="14">
        <v>1</v>
      </c>
      <c r="E12" s="14">
        <v>1</v>
      </c>
      <c r="F12" s="15">
        <v>15000</v>
      </c>
      <c r="G12" s="19">
        <f t="shared" si="0"/>
        <v>15000</v>
      </c>
      <c r="H12" s="20">
        <v>0</v>
      </c>
      <c r="I12" s="19">
        <f t="shared" si="1"/>
        <v>0</v>
      </c>
      <c r="J12" s="19">
        <f t="shared" si="2"/>
        <v>15000</v>
      </c>
      <c r="K12" s="1"/>
      <c r="L12" s="1" t="s">
        <v>137</v>
      </c>
      <c r="N12" s="12" t="s">
        <v>144</v>
      </c>
    </row>
    <row r="13" spans="1:14" ht="22" customHeight="1">
      <c r="A13" s="1"/>
      <c r="B13" s="1" t="s">
        <v>145</v>
      </c>
      <c r="C13" s="1" t="s">
        <v>146</v>
      </c>
      <c r="D13" s="6">
        <v>1</v>
      </c>
      <c r="E13" s="6">
        <v>1</v>
      </c>
      <c r="F13" s="8">
        <v>6000</v>
      </c>
      <c r="G13" s="16">
        <f t="shared" si="0"/>
        <v>6000</v>
      </c>
      <c r="H13" s="17">
        <v>0</v>
      </c>
      <c r="I13" s="16">
        <f t="shared" si="1"/>
        <v>0</v>
      </c>
      <c r="J13" s="16">
        <f t="shared" si="2"/>
        <v>6000</v>
      </c>
      <c r="K13" s="1"/>
      <c r="L13" s="1" t="s">
        <v>137</v>
      </c>
      <c r="N13" s="12" t="s">
        <v>147</v>
      </c>
    </row>
    <row r="14" spans="1:14" ht="22" customHeight="1">
      <c r="A14" s="1"/>
      <c r="B14" s="18" t="s">
        <v>148</v>
      </c>
      <c r="C14" s="18" t="s">
        <v>149</v>
      </c>
      <c r="D14" s="14">
        <v>1</v>
      </c>
      <c r="E14" s="14">
        <v>1</v>
      </c>
      <c r="F14" s="15">
        <v>12000</v>
      </c>
      <c r="G14" s="19">
        <f t="shared" si="0"/>
        <v>12000</v>
      </c>
      <c r="H14" s="20">
        <v>0</v>
      </c>
      <c r="I14" s="19">
        <f t="shared" si="1"/>
        <v>0</v>
      </c>
      <c r="J14" s="19">
        <f t="shared" si="2"/>
        <v>12000</v>
      </c>
      <c r="K14" s="1"/>
      <c r="L14" s="1" t="s">
        <v>137</v>
      </c>
      <c r="N14" s="12" t="s">
        <v>150</v>
      </c>
    </row>
    <row r="15" spans="1:14" ht="22" customHeight="1">
      <c r="A15" s="1"/>
      <c r="B15" s="1" t="s">
        <v>151</v>
      </c>
      <c r="C15" s="1" t="s">
        <v>152</v>
      </c>
      <c r="D15" s="6">
        <v>1</v>
      </c>
      <c r="E15" s="21">
        <f>Planning!F9</f>
        <v>5</v>
      </c>
      <c r="F15" s="8">
        <v>3000</v>
      </c>
      <c r="G15" s="16">
        <f t="shared" si="0"/>
        <v>15000</v>
      </c>
      <c r="H15" s="17">
        <v>0</v>
      </c>
      <c r="I15" s="16">
        <f t="shared" si="1"/>
        <v>0</v>
      </c>
      <c r="J15" s="16">
        <f t="shared" si="2"/>
        <v>15000</v>
      </c>
      <c r="K15" s="1"/>
      <c r="L15" s="1" t="s">
        <v>153</v>
      </c>
      <c r="N15" s="12" t="s">
        <v>154</v>
      </c>
    </row>
    <row r="16" spans="1:14" ht="22" customHeight="1">
      <c r="A16" s="1"/>
      <c r="B16" s="22"/>
      <c r="C16" s="22" t="s">
        <v>155</v>
      </c>
      <c r="D16" s="22"/>
      <c r="E16" s="22"/>
      <c r="F16" s="22"/>
      <c r="G16" s="23">
        <f>SUM(G10:G15)</f>
        <v>88000</v>
      </c>
      <c r="H16" s="23"/>
      <c r="I16" s="23">
        <f>SUM(I10:I15)</f>
        <v>0</v>
      </c>
      <c r="J16" s="23">
        <f>SUM(J10:J15)</f>
        <v>88000</v>
      </c>
      <c r="K16" s="1"/>
      <c r="L16" s="1"/>
      <c r="N16" s="12"/>
    </row>
    <row r="17" spans="1:14" ht="22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N17" s="12"/>
    </row>
    <row r="18" spans="1:14" ht="25" customHeight="1">
      <c r="A18" s="1"/>
      <c r="B18" s="4" t="s">
        <v>13</v>
      </c>
      <c r="C18" s="4"/>
      <c r="D18" s="4"/>
      <c r="E18" s="4"/>
      <c r="F18" s="4"/>
      <c r="G18" s="4"/>
      <c r="H18" s="4"/>
      <c r="I18" s="4"/>
      <c r="J18" s="4"/>
      <c r="K18" s="1"/>
      <c r="L18" s="1"/>
      <c r="N18" s="12"/>
    </row>
    <row r="19" spans="1:14" ht="22" customHeight="1">
      <c r="A19" s="1"/>
      <c r="B19" s="1" t="s">
        <v>156</v>
      </c>
      <c r="C19" s="1" t="s">
        <v>157</v>
      </c>
      <c r="D19" s="6">
        <v>1</v>
      </c>
      <c r="E19" s="6">
        <v>1</v>
      </c>
      <c r="F19" s="8">
        <v>75000</v>
      </c>
      <c r="G19" s="16">
        <f>ROUND(D19*E19*F19,0)</f>
        <v>75000</v>
      </c>
      <c r="H19" s="24">
        <f>Planning!F13</f>
        <v>0.35</v>
      </c>
      <c r="I19" s="16">
        <f>ROUND(G19*H19,0)</f>
        <v>26250</v>
      </c>
      <c r="J19" s="16">
        <f>SUM(G19,I19)</f>
        <v>101250</v>
      </c>
      <c r="K19" s="1"/>
      <c r="L19" s="1" t="s">
        <v>137</v>
      </c>
      <c r="N19" s="12" t="s">
        <v>158</v>
      </c>
    </row>
    <row r="20" spans="1:14" ht="22" customHeight="1">
      <c r="A20" s="1"/>
      <c r="B20" s="18" t="s">
        <v>159</v>
      </c>
      <c r="C20" s="18" t="s">
        <v>160</v>
      </c>
      <c r="D20" s="14">
        <v>1</v>
      </c>
      <c r="E20" s="14">
        <v>1</v>
      </c>
      <c r="F20" s="15">
        <v>50000</v>
      </c>
      <c r="G20" s="19">
        <f>ROUND(D20*E20*F20,0)</f>
        <v>50000</v>
      </c>
      <c r="H20" s="20">
        <v>0</v>
      </c>
      <c r="I20" s="19">
        <f>ROUND(G20*H20,0)</f>
        <v>0</v>
      </c>
      <c r="J20" s="19">
        <f>SUM(G20,I20)</f>
        <v>50000</v>
      </c>
      <c r="K20" s="1"/>
      <c r="L20" s="1" t="s">
        <v>137</v>
      </c>
      <c r="N20" s="12" t="s">
        <v>161</v>
      </c>
    </row>
    <row r="21" spans="1:14" ht="22" customHeight="1">
      <c r="A21" s="1"/>
      <c r="B21" s="1" t="s">
        <v>162</v>
      </c>
      <c r="C21" s="1" t="s">
        <v>163</v>
      </c>
      <c r="D21" s="6">
        <v>1</v>
      </c>
      <c r="E21" s="6">
        <v>10</v>
      </c>
      <c r="F21" s="8">
        <v>3500</v>
      </c>
      <c r="G21" s="16">
        <f>ROUND(D21*E21*F21,0)</f>
        <v>35000</v>
      </c>
      <c r="H21" s="24">
        <f>Planning!F13</f>
        <v>0.35</v>
      </c>
      <c r="I21" s="16">
        <f>ROUND(G21*H21,0)</f>
        <v>12250</v>
      </c>
      <c r="J21" s="16">
        <f>SUM(G21,I21)</f>
        <v>47250</v>
      </c>
      <c r="K21" s="1"/>
      <c r="L21" s="1" t="s">
        <v>153</v>
      </c>
      <c r="N21" s="12" t="s">
        <v>164</v>
      </c>
    </row>
    <row r="22" spans="1:14" ht="22" customHeight="1">
      <c r="A22" s="1"/>
      <c r="B22" s="18" t="s">
        <v>165</v>
      </c>
      <c r="C22" s="18" t="s">
        <v>166</v>
      </c>
      <c r="D22" s="14">
        <v>1</v>
      </c>
      <c r="E22" s="14">
        <v>10</v>
      </c>
      <c r="F22" s="15">
        <v>2000</v>
      </c>
      <c r="G22" s="19">
        <f>ROUND(D22*E22*F22,0)</f>
        <v>20000</v>
      </c>
      <c r="H22" s="20">
        <v>0</v>
      </c>
      <c r="I22" s="19">
        <f>ROUND(G22*H22,0)</f>
        <v>0</v>
      </c>
      <c r="J22" s="19">
        <f>SUM(G22,I22)</f>
        <v>20000</v>
      </c>
      <c r="K22" s="1"/>
      <c r="L22" s="1" t="s">
        <v>153</v>
      </c>
      <c r="N22" s="12" t="s">
        <v>167</v>
      </c>
    </row>
    <row r="23" spans="1:14" ht="22" customHeight="1">
      <c r="A23" s="1"/>
      <c r="B23" s="22"/>
      <c r="C23" s="22" t="s">
        <v>168</v>
      </c>
      <c r="D23" s="22"/>
      <c r="E23" s="22"/>
      <c r="F23" s="22"/>
      <c r="G23" s="23">
        <f>SUM(G19:G22)</f>
        <v>180000</v>
      </c>
      <c r="H23" s="23"/>
      <c r="I23" s="23">
        <f>SUM(I19:I22)</f>
        <v>38500</v>
      </c>
      <c r="J23" s="23">
        <f>SUM(J19:J22)</f>
        <v>218500</v>
      </c>
      <c r="K23" s="1"/>
      <c r="L23" s="1"/>
      <c r="N23" s="12"/>
    </row>
    <row r="24" spans="1:14" ht="2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N24" s="12"/>
    </row>
    <row r="25" spans="1:14" ht="25" customHeight="1">
      <c r="A25" s="1"/>
      <c r="B25" s="4" t="s">
        <v>14</v>
      </c>
      <c r="C25" s="4"/>
      <c r="D25" s="4"/>
      <c r="E25" s="4"/>
      <c r="F25" s="4"/>
      <c r="G25" s="4"/>
      <c r="H25" s="4"/>
      <c r="I25" s="4"/>
      <c r="J25" s="4"/>
      <c r="K25" s="1"/>
      <c r="L25" s="1"/>
      <c r="N25" s="12"/>
    </row>
    <row r="26" spans="1:14" ht="22" customHeight="1">
      <c r="A26" s="1"/>
      <c r="B26" s="18" t="s">
        <v>169</v>
      </c>
      <c r="C26" s="18" t="s">
        <v>170</v>
      </c>
      <c r="D26" s="14">
        <v>1</v>
      </c>
      <c r="E26" s="14">
        <v>20</v>
      </c>
      <c r="F26" s="15">
        <v>1750</v>
      </c>
      <c r="G26" s="19">
        <f t="shared" ref="G26:G40" si="3">ROUND(D26*E26*F26,0)</f>
        <v>35000</v>
      </c>
      <c r="H26" s="25">
        <f>Planning!F11</f>
        <v>0.35</v>
      </c>
      <c r="I26" s="19">
        <f t="shared" ref="I26:I40" si="4">ROUND(G26*H26,0)</f>
        <v>12250</v>
      </c>
      <c r="J26" s="19">
        <f t="shared" ref="J26:J40" si="5">SUM(G26,I26)</f>
        <v>47250</v>
      </c>
      <c r="K26" s="1"/>
      <c r="L26" s="1" t="s">
        <v>171</v>
      </c>
      <c r="N26" s="12" t="s">
        <v>172</v>
      </c>
    </row>
    <row r="27" spans="1:14" ht="22" customHeight="1">
      <c r="A27" s="1"/>
      <c r="B27" s="1" t="s">
        <v>173</v>
      </c>
      <c r="C27" s="1" t="s">
        <v>174</v>
      </c>
      <c r="D27" s="6">
        <v>1</v>
      </c>
      <c r="E27" s="6">
        <v>20</v>
      </c>
      <c r="F27" s="8">
        <v>1750</v>
      </c>
      <c r="G27" s="16">
        <f t="shared" si="3"/>
        <v>35000</v>
      </c>
      <c r="H27" s="24">
        <f>Planning!F11</f>
        <v>0.35</v>
      </c>
      <c r="I27" s="16">
        <f t="shared" si="4"/>
        <v>12250</v>
      </c>
      <c r="J27" s="16">
        <f t="shared" si="5"/>
        <v>47250</v>
      </c>
      <c r="K27" s="1"/>
      <c r="L27" s="1" t="s">
        <v>171</v>
      </c>
      <c r="N27" s="12" t="s">
        <v>172</v>
      </c>
    </row>
    <row r="28" spans="1:14" ht="22" customHeight="1">
      <c r="A28" s="1"/>
      <c r="B28" s="18" t="s">
        <v>175</v>
      </c>
      <c r="C28" s="18" t="s">
        <v>176</v>
      </c>
      <c r="D28" s="14">
        <v>1</v>
      </c>
      <c r="E28" s="14">
        <v>18</v>
      </c>
      <c r="F28" s="15">
        <v>1750</v>
      </c>
      <c r="G28" s="19">
        <f t="shared" si="3"/>
        <v>31500</v>
      </c>
      <c r="H28" s="25">
        <f>Planning!F11</f>
        <v>0.35</v>
      </c>
      <c r="I28" s="19">
        <f t="shared" si="4"/>
        <v>11025</v>
      </c>
      <c r="J28" s="19">
        <f t="shared" si="5"/>
        <v>42525</v>
      </c>
      <c r="K28" s="1"/>
      <c r="L28" s="1" t="s">
        <v>171</v>
      </c>
      <c r="N28" s="12" t="s">
        <v>177</v>
      </c>
    </row>
    <row r="29" spans="1:14" ht="22" customHeight="1">
      <c r="A29" s="1"/>
      <c r="B29" s="1" t="s">
        <v>178</v>
      </c>
      <c r="C29" s="1" t="s">
        <v>179</v>
      </c>
      <c r="D29" s="6">
        <v>1</v>
      </c>
      <c r="E29" s="6">
        <v>18</v>
      </c>
      <c r="F29" s="8">
        <v>1750</v>
      </c>
      <c r="G29" s="16">
        <f t="shared" si="3"/>
        <v>31500</v>
      </c>
      <c r="H29" s="24">
        <f>Planning!F11</f>
        <v>0.35</v>
      </c>
      <c r="I29" s="16">
        <f t="shared" si="4"/>
        <v>11025</v>
      </c>
      <c r="J29" s="16">
        <f t="shared" si="5"/>
        <v>42525</v>
      </c>
      <c r="K29" s="1"/>
      <c r="L29" s="1" t="s">
        <v>171</v>
      </c>
      <c r="N29" s="12" t="s">
        <v>177</v>
      </c>
    </row>
    <row r="30" spans="1:14" ht="22" customHeight="1">
      <c r="A30" s="1"/>
      <c r="B30" s="18" t="s">
        <v>180</v>
      </c>
      <c r="C30" s="18" t="s">
        <v>181</v>
      </c>
      <c r="D30" s="14">
        <v>1</v>
      </c>
      <c r="E30" s="14">
        <v>9</v>
      </c>
      <c r="F30" s="15">
        <v>1750</v>
      </c>
      <c r="G30" s="19">
        <f t="shared" si="3"/>
        <v>15750</v>
      </c>
      <c r="H30" s="25">
        <f>Planning!F11</f>
        <v>0.35</v>
      </c>
      <c r="I30" s="19">
        <f t="shared" si="4"/>
        <v>5513</v>
      </c>
      <c r="J30" s="19">
        <f t="shared" si="5"/>
        <v>21263</v>
      </c>
      <c r="K30" s="1"/>
      <c r="L30" s="1" t="s">
        <v>171</v>
      </c>
      <c r="N30" s="12" t="s">
        <v>182</v>
      </c>
    </row>
    <row r="31" spans="1:14" ht="22" customHeight="1">
      <c r="A31" s="1"/>
      <c r="B31" s="1" t="s">
        <v>183</v>
      </c>
      <c r="C31" s="1" t="s">
        <v>184</v>
      </c>
      <c r="D31" s="6">
        <v>1</v>
      </c>
      <c r="E31" s="6">
        <v>7</v>
      </c>
      <c r="F31" s="8">
        <v>1750</v>
      </c>
      <c r="G31" s="16">
        <f t="shared" si="3"/>
        <v>12250</v>
      </c>
      <c r="H31" s="24">
        <f>Planning!F11</f>
        <v>0.35</v>
      </c>
      <c r="I31" s="16">
        <f t="shared" si="4"/>
        <v>4288</v>
      </c>
      <c r="J31" s="16">
        <f t="shared" si="5"/>
        <v>16538</v>
      </c>
      <c r="K31" s="1"/>
      <c r="L31" s="1" t="s">
        <v>171</v>
      </c>
      <c r="N31" s="12" t="s">
        <v>185</v>
      </c>
    </row>
    <row r="32" spans="1:14" ht="22" customHeight="1">
      <c r="A32" s="1"/>
      <c r="B32" s="18" t="s">
        <v>186</v>
      </c>
      <c r="C32" s="18" t="s">
        <v>187</v>
      </c>
      <c r="D32" s="14">
        <v>1</v>
      </c>
      <c r="E32" s="14">
        <v>5</v>
      </c>
      <c r="F32" s="15">
        <v>1500</v>
      </c>
      <c r="G32" s="19">
        <f t="shared" si="3"/>
        <v>7500</v>
      </c>
      <c r="H32" s="25">
        <f>Planning!F11</f>
        <v>0.35</v>
      </c>
      <c r="I32" s="19">
        <f t="shared" si="4"/>
        <v>2625</v>
      </c>
      <c r="J32" s="19">
        <f t="shared" si="5"/>
        <v>10125</v>
      </c>
      <c r="K32" s="1"/>
      <c r="L32" s="1" t="s">
        <v>171</v>
      </c>
      <c r="N32" s="12" t="s">
        <v>188</v>
      </c>
    </row>
    <row r="33" spans="1:14" ht="22" customHeight="1">
      <c r="A33" s="1"/>
      <c r="B33" s="1" t="s">
        <v>189</v>
      </c>
      <c r="C33" s="1" t="s">
        <v>190</v>
      </c>
      <c r="D33" s="6">
        <v>1</v>
      </c>
      <c r="E33" s="6">
        <v>6</v>
      </c>
      <c r="F33" s="8">
        <v>1500</v>
      </c>
      <c r="G33" s="16">
        <f t="shared" si="3"/>
        <v>9000</v>
      </c>
      <c r="H33" s="24">
        <f>Planning!F11</f>
        <v>0.35</v>
      </c>
      <c r="I33" s="16">
        <f t="shared" si="4"/>
        <v>3150</v>
      </c>
      <c r="J33" s="16">
        <f t="shared" si="5"/>
        <v>12150</v>
      </c>
      <c r="K33" s="1"/>
      <c r="L33" s="1" t="s">
        <v>171</v>
      </c>
      <c r="N33" s="12" t="s">
        <v>191</v>
      </c>
    </row>
    <row r="34" spans="1:14" ht="22" customHeight="1">
      <c r="A34" s="1"/>
      <c r="B34" s="18" t="s">
        <v>192</v>
      </c>
      <c r="C34" s="18" t="s">
        <v>193</v>
      </c>
      <c r="D34" s="14">
        <v>17</v>
      </c>
      <c r="E34" s="14">
        <v>2</v>
      </c>
      <c r="F34" s="15">
        <v>1400</v>
      </c>
      <c r="G34" s="19">
        <f t="shared" si="3"/>
        <v>47600</v>
      </c>
      <c r="H34" s="25">
        <f>Planning!F11</f>
        <v>0.35</v>
      </c>
      <c r="I34" s="19">
        <f t="shared" si="4"/>
        <v>16660</v>
      </c>
      <c r="J34" s="19">
        <f t="shared" si="5"/>
        <v>64260</v>
      </c>
      <c r="K34" s="1"/>
      <c r="L34" s="1" t="s">
        <v>171</v>
      </c>
      <c r="N34" s="12" t="s">
        <v>194</v>
      </c>
    </row>
    <row r="35" spans="1:14" ht="22" customHeight="1">
      <c r="A35" s="1"/>
      <c r="B35" s="1" t="s">
        <v>195</v>
      </c>
      <c r="C35" s="1" t="s">
        <v>196</v>
      </c>
      <c r="D35" s="6">
        <v>1</v>
      </c>
      <c r="E35" s="6">
        <v>5</v>
      </c>
      <c r="F35" s="8">
        <v>1500</v>
      </c>
      <c r="G35" s="16">
        <f t="shared" si="3"/>
        <v>7500</v>
      </c>
      <c r="H35" s="24">
        <f>Planning!F11</f>
        <v>0.35</v>
      </c>
      <c r="I35" s="16">
        <f t="shared" si="4"/>
        <v>2625</v>
      </c>
      <c r="J35" s="16">
        <f t="shared" si="5"/>
        <v>10125</v>
      </c>
      <c r="K35" s="1"/>
      <c r="L35" s="1" t="s">
        <v>171</v>
      </c>
      <c r="N35" s="12" t="s">
        <v>197</v>
      </c>
    </row>
    <row r="36" spans="1:14" ht="22" customHeight="1">
      <c r="A36" s="1"/>
      <c r="B36" s="18" t="s">
        <v>198</v>
      </c>
      <c r="C36" s="18" t="s">
        <v>199</v>
      </c>
      <c r="D36" s="14">
        <v>3</v>
      </c>
      <c r="E36" s="14">
        <v>3</v>
      </c>
      <c r="F36" s="15">
        <v>1400</v>
      </c>
      <c r="G36" s="19">
        <f t="shared" si="3"/>
        <v>12600</v>
      </c>
      <c r="H36" s="25">
        <f>Planning!F11</f>
        <v>0.35</v>
      </c>
      <c r="I36" s="19">
        <f t="shared" si="4"/>
        <v>4410</v>
      </c>
      <c r="J36" s="19">
        <f t="shared" si="5"/>
        <v>17010</v>
      </c>
      <c r="K36" s="1"/>
      <c r="L36" s="1" t="s">
        <v>171</v>
      </c>
      <c r="N36" s="12" t="s">
        <v>200</v>
      </c>
    </row>
    <row r="37" spans="1:14" ht="22" customHeight="1">
      <c r="A37" s="1"/>
      <c r="B37" s="1" t="s">
        <v>201</v>
      </c>
      <c r="C37" s="1" t="s">
        <v>202</v>
      </c>
      <c r="D37" s="6">
        <v>250</v>
      </c>
      <c r="E37" s="6">
        <v>1</v>
      </c>
      <c r="F37" s="8">
        <v>190</v>
      </c>
      <c r="G37" s="16">
        <f t="shared" si="3"/>
        <v>47500</v>
      </c>
      <c r="H37" s="24">
        <f>Planning!F12</f>
        <v>0.35</v>
      </c>
      <c r="I37" s="16">
        <f t="shared" si="4"/>
        <v>16625</v>
      </c>
      <c r="J37" s="16">
        <f t="shared" si="5"/>
        <v>64125</v>
      </c>
      <c r="K37" s="1"/>
      <c r="L37" s="1" t="s">
        <v>203</v>
      </c>
      <c r="N37" s="12" t="s">
        <v>204</v>
      </c>
    </row>
    <row r="38" spans="1:14" ht="22" customHeight="1">
      <c r="A38" s="1"/>
      <c r="B38" s="18" t="s">
        <v>205</v>
      </c>
      <c r="C38" s="18" t="s">
        <v>206</v>
      </c>
      <c r="D38" s="14">
        <v>1</v>
      </c>
      <c r="E38" s="14">
        <v>1</v>
      </c>
      <c r="F38" s="15">
        <v>10000</v>
      </c>
      <c r="G38" s="19">
        <f t="shared" si="3"/>
        <v>10000</v>
      </c>
      <c r="H38" s="25">
        <f>Planning!F11</f>
        <v>0.35</v>
      </c>
      <c r="I38" s="19">
        <f t="shared" si="4"/>
        <v>3500</v>
      </c>
      <c r="J38" s="19">
        <f t="shared" si="5"/>
        <v>13500</v>
      </c>
      <c r="K38" s="1"/>
      <c r="L38" s="1" t="s">
        <v>207</v>
      </c>
      <c r="N38" s="12" t="s">
        <v>208</v>
      </c>
    </row>
    <row r="39" spans="1:14" ht="22" customHeight="1">
      <c r="A39" s="1"/>
      <c r="B39" s="1" t="s">
        <v>209</v>
      </c>
      <c r="C39" s="1" t="s">
        <v>210</v>
      </c>
      <c r="D39" s="6">
        <v>4</v>
      </c>
      <c r="E39" s="6">
        <v>3</v>
      </c>
      <c r="F39" s="8">
        <v>1400</v>
      </c>
      <c r="G39" s="16">
        <f t="shared" si="3"/>
        <v>16800</v>
      </c>
      <c r="H39" s="24">
        <f>Planning!F11</f>
        <v>0.35</v>
      </c>
      <c r="I39" s="16">
        <f t="shared" si="4"/>
        <v>5880</v>
      </c>
      <c r="J39" s="16">
        <f t="shared" si="5"/>
        <v>22680</v>
      </c>
      <c r="K39" s="1"/>
      <c r="L39" s="1" t="s">
        <v>171</v>
      </c>
      <c r="N39" s="12" t="s">
        <v>211</v>
      </c>
    </row>
    <row r="40" spans="1:14" ht="22" customHeight="1">
      <c r="A40" s="1"/>
      <c r="B40" s="18" t="s">
        <v>212</v>
      </c>
      <c r="C40" s="18" t="s">
        <v>213</v>
      </c>
      <c r="D40" s="14">
        <v>1</v>
      </c>
      <c r="E40" s="14">
        <v>1</v>
      </c>
      <c r="F40" s="15">
        <v>0</v>
      </c>
      <c r="G40" s="19">
        <f t="shared" si="3"/>
        <v>0</v>
      </c>
      <c r="H40" s="25">
        <f>Planning!F11</f>
        <v>0.35</v>
      </c>
      <c r="I40" s="19">
        <f t="shared" si="4"/>
        <v>0</v>
      </c>
      <c r="J40" s="19">
        <f t="shared" si="5"/>
        <v>0</v>
      </c>
      <c r="K40" s="1"/>
      <c r="L40" s="1" t="s">
        <v>207</v>
      </c>
      <c r="N40" s="12" t="s">
        <v>214</v>
      </c>
    </row>
    <row r="41" spans="1:14" ht="22" customHeight="1">
      <c r="A41" s="1"/>
      <c r="B41" s="22"/>
      <c r="C41" s="22" t="s">
        <v>215</v>
      </c>
      <c r="D41" s="22"/>
      <c r="E41" s="22"/>
      <c r="F41" s="22"/>
      <c r="G41" s="23">
        <f>SUM(G26:G40)</f>
        <v>319500</v>
      </c>
      <c r="H41" s="23"/>
      <c r="I41" s="23">
        <f>SUM(I26:I40)</f>
        <v>111826</v>
      </c>
      <c r="J41" s="23">
        <f>SUM(J26:J40)</f>
        <v>431326</v>
      </c>
      <c r="K41" s="1"/>
      <c r="L41" s="1"/>
      <c r="N41" s="12"/>
    </row>
    <row r="42" spans="1:14" ht="22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N42" s="12"/>
    </row>
    <row r="43" spans="1:14" ht="25" customHeight="1">
      <c r="A43" s="1"/>
      <c r="B43" s="4" t="s">
        <v>15</v>
      </c>
      <c r="C43" s="4"/>
      <c r="D43" s="4"/>
      <c r="E43" s="4"/>
      <c r="F43" s="4"/>
      <c r="G43" s="4"/>
      <c r="H43" s="4"/>
      <c r="I43" s="4"/>
      <c r="J43" s="4"/>
      <c r="K43" s="1"/>
      <c r="L43" s="1"/>
      <c r="N43" s="12"/>
    </row>
    <row r="44" spans="1:14" ht="22" customHeight="1">
      <c r="A44" s="1"/>
      <c r="B44" s="18" t="s">
        <v>216</v>
      </c>
      <c r="C44" s="18" t="s">
        <v>217</v>
      </c>
      <c r="D44" s="14">
        <v>1</v>
      </c>
      <c r="E44" s="26">
        <f>Planning!F7+2</f>
        <v>26</v>
      </c>
      <c r="F44" s="15">
        <v>900</v>
      </c>
      <c r="G44" s="19">
        <f t="shared" ref="G44:G64" si="6">ROUND(D44*E44*F44,0)</f>
        <v>23400</v>
      </c>
      <c r="H44" s="25">
        <f>Planning!F13</f>
        <v>0.35</v>
      </c>
      <c r="I44" s="19">
        <f t="shared" ref="I44:I64" si="7">ROUND(G44*H44,0)</f>
        <v>8190</v>
      </c>
      <c r="J44" s="19">
        <f t="shared" ref="J44:J64" si="8">SUM(G44,I44)</f>
        <v>31590</v>
      </c>
      <c r="K44" s="1"/>
      <c r="L44" s="1" t="s">
        <v>171</v>
      </c>
      <c r="N44" s="12" t="s">
        <v>218</v>
      </c>
    </row>
    <row r="45" spans="1:14" ht="22" customHeight="1">
      <c r="A45" s="1"/>
      <c r="B45" s="1" t="s">
        <v>219</v>
      </c>
      <c r="C45" s="1" t="s">
        <v>220</v>
      </c>
      <c r="D45" s="6">
        <v>1</v>
      </c>
      <c r="E45" s="21">
        <f>Planning!F7</f>
        <v>24</v>
      </c>
      <c r="F45" s="8">
        <v>650</v>
      </c>
      <c r="G45" s="16">
        <f t="shared" si="6"/>
        <v>15600</v>
      </c>
      <c r="H45" s="24">
        <f>Planning!F13</f>
        <v>0.35</v>
      </c>
      <c r="I45" s="16">
        <f t="shared" si="7"/>
        <v>5460</v>
      </c>
      <c r="J45" s="16">
        <f t="shared" si="8"/>
        <v>21060</v>
      </c>
      <c r="K45" s="1"/>
      <c r="L45" s="1" t="s">
        <v>171</v>
      </c>
      <c r="N45" s="12" t="s">
        <v>221</v>
      </c>
    </row>
    <row r="46" spans="1:14" ht="22" customHeight="1">
      <c r="A46" s="1"/>
      <c r="B46" s="18" t="s">
        <v>222</v>
      </c>
      <c r="C46" s="18" t="s">
        <v>223</v>
      </c>
      <c r="D46" s="14">
        <v>1</v>
      </c>
      <c r="E46" s="26">
        <f>Planning!F7+1</f>
        <v>25</v>
      </c>
      <c r="F46" s="15">
        <v>500</v>
      </c>
      <c r="G46" s="19">
        <f t="shared" si="6"/>
        <v>12500</v>
      </c>
      <c r="H46" s="25">
        <f>Planning!F13</f>
        <v>0.35</v>
      </c>
      <c r="I46" s="19">
        <f t="shared" si="7"/>
        <v>4375</v>
      </c>
      <c r="J46" s="19">
        <f t="shared" si="8"/>
        <v>16875</v>
      </c>
      <c r="K46" s="1"/>
      <c r="L46" s="1" t="s">
        <v>171</v>
      </c>
      <c r="N46" s="12" t="s">
        <v>224</v>
      </c>
    </row>
    <row r="47" spans="1:14" ht="22" customHeight="1">
      <c r="A47" s="1"/>
      <c r="B47" s="1" t="s">
        <v>225</v>
      </c>
      <c r="C47" s="1" t="s">
        <v>226</v>
      </c>
      <c r="D47" s="6">
        <v>1</v>
      </c>
      <c r="E47" s="21">
        <f>Planning!F7</f>
        <v>24</v>
      </c>
      <c r="F47" s="8">
        <v>350</v>
      </c>
      <c r="G47" s="16">
        <f t="shared" si="6"/>
        <v>8400</v>
      </c>
      <c r="H47" s="24">
        <f>Planning!F13</f>
        <v>0.35</v>
      </c>
      <c r="I47" s="16">
        <f t="shared" si="7"/>
        <v>2940</v>
      </c>
      <c r="J47" s="16">
        <f t="shared" si="8"/>
        <v>11340</v>
      </c>
      <c r="K47" s="1"/>
      <c r="L47" s="1" t="s">
        <v>171</v>
      </c>
      <c r="N47" s="12" t="s">
        <v>227</v>
      </c>
    </row>
    <row r="48" spans="1:14" ht="22" customHeight="1">
      <c r="A48" s="1"/>
      <c r="B48" s="18" t="s">
        <v>228</v>
      </c>
      <c r="C48" s="18" t="s">
        <v>229</v>
      </c>
      <c r="D48" s="14">
        <v>1</v>
      </c>
      <c r="E48" s="26">
        <f>Planning!F7+1</f>
        <v>25</v>
      </c>
      <c r="F48" s="15">
        <v>500</v>
      </c>
      <c r="G48" s="19">
        <f t="shared" si="6"/>
        <v>12500</v>
      </c>
      <c r="H48" s="25">
        <f>Planning!F13</f>
        <v>0.35</v>
      </c>
      <c r="I48" s="19">
        <f t="shared" si="7"/>
        <v>4375</v>
      </c>
      <c r="J48" s="19">
        <f t="shared" si="8"/>
        <v>16875</v>
      </c>
      <c r="K48" s="1"/>
      <c r="L48" s="1" t="s">
        <v>171</v>
      </c>
      <c r="N48" s="12" t="s">
        <v>230</v>
      </c>
    </row>
    <row r="49" spans="1:14" ht="22" customHeight="1">
      <c r="A49" s="1"/>
      <c r="B49" s="1" t="s">
        <v>231</v>
      </c>
      <c r="C49" s="1" t="s">
        <v>232</v>
      </c>
      <c r="D49" s="6">
        <v>1</v>
      </c>
      <c r="E49" s="21">
        <f>Planning!F7+2</f>
        <v>26</v>
      </c>
      <c r="F49" s="8">
        <v>650</v>
      </c>
      <c r="G49" s="16">
        <f t="shared" si="6"/>
        <v>16900</v>
      </c>
      <c r="H49" s="24">
        <f>Planning!F13</f>
        <v>0.35</v>
      </c>
      <c r="I49" s="16">
        <f t="shared" si="7"/>
        <v>5915</v>
      </c>
      <c r="J49" s="16">
        <f t="shared" si="8"/>
        <v>22815</v>
      </c>
      <c r="K49" s="1"/>
      <c r="L49" s="1" t="s">
        <v>171</v>
      </c>
      <c r="N49" s="12" t="s">
        <v>233</v>
      </c>
    </row>
    <row r="50" spans="1:14" ht="22" customHeight="1">
      <c r="A50" s="1"/>
      <c r="B50" s="18" t="s">
        <v>234</v>
      </c>
      <c r="C50" s="18" t="s">
        <v>235</v>
      </c>
      <c r="D50" s="14">
        <v>1</v>
      </c>
      <c r="E50" s="26">
        <f>Planning!F7</f>
        <v>24</v>
      </c>
      <c r="F50" s="15">
        <v>450</v>
      </c>
      <c r="G50" s="19">
        <f t="shared" si="6"/>
        <v>10800</v>
      </c>
      <c r="H50" s="25">
        <f>Planning!F13</f>
        <v>0.35</v>
      </c>
      <c r="I50" s="19">
        <f t="shared" si="7"/>
        <v>3780</v>
      </c>
      <c r="J50" s="19">
        <f t="shared" si="8"/>
        <v>14580</v>
      </c>
      <c r="K50" s="1"/>
      <c r="L50" s="1" t="s">
        <v>171</v>
      </c>
      <c r="N50" s="12" t="s">
        <v>236</v>
      </c>
    </row>
    <row r="51" spans="1:14" ht="22" customHeight="1">
      <c r="A51" s="1"/>
      <c r="B51" s="1" t="s">
        <v>237</v>
      </c>
      <c r="C51" s="1" t="s">
        <v>238</v>
      </c>
      <c r="D51" s="6">
        <v>1</v>
      </c>
      <c r="E51" s="21">
        <f>Planning!F7</f>
        <v>24</v>
      </c>
      <c r="F51" s="8">
        <v>400</v>
      </c>
      <c r="G51" s="16">
        <f t="shared" si="6"/>
        <v>9600</v>
      </c>
      <c r="H51" s="24">
        <f>Planning!F13</f>
        <v>0.35</v>
      </c>
      <c r="I51" s="16">
        <f t="shared" si="7"/>
        <v>3360</v>
      </c>
      <c r="J51" s="16">
        <f t="shared" si="8"/>
        <v>12960</v>
      </c>
      <c r="K51" s="1"/>
      <c r="L51" s="1" t="s">
        <v>171</v>
      </c>
      <c r="N51" s="12" t="s">
        <v>239</v>
      </c>
    </row>
    <row r="52" spans="1:14" ht="22" customHeight="1">
      <c r="A52" s="1"/>
      <c r="B52" s="18" t="s">
        <v>240</v>
      </c>
      <c r="C52" s="18" t="s">
        <v>241</v>
      </c>
      <c r="D52" s="14">
        <v>1</v>
      </c>
      <c r="E52" s="26">
        <f>Planning!F7+1</f>
        <v>25</v>
      </c>
      <c r="F52" s="15">
        <v>650</v>
      </c>
      <c r="G52" s="19">
        <f t="shared" si="6"/>
        <v>16250</v>
      </c>
      <c r="H52" s="25">
        <f>Planning!F13</f>
        <v>0.35</v>
      </c>
      <c r="I52" s="19">
        <f t="shared" si="7"/>
        <v>5688</v>
      </c>
      <c r="J52" s="19">
        <f t="shared" si="8"/>
        <v>21938</v>
      </c>
      <c r="K52" s="1"/>
      <c r="L52" s="1" t="s">
        <v>171</v>
      </c>
      <c r="N52" s="12" t="s">
        <v>242</v>
      </c>
    </row>
    <row r="53" spans="1:14" ht="22" customHeight="1">
      <c r="A53" s="1"/>
      <c r="B53" s="1" t="s">
        <v>243</v>
      </c>
      <c r="C53" s="1" t="s">
        <v>244</v>
      </c>
      <c r="D53" s="6">
        <v>1</v>
      </c>
      <c r="E53" s="21">
        <f>Planning!F7</f>
        <v>24</v>
      </c>
      <c r="F53" s="8">
        <v>400</v>
      </c>
      <c r="G53" s="16">
        <f t="shared" si="6"/>
        <v>9600</v>
      </c>
      <c r="H53" s="24">
        <f>Planning!F13</f>
        <v>0.35</v>
      </c>
      <c r="I53" s="16">
        <f t="shared" si="7"/>
        <v>3360</v>
      </c>
      <c r="J53" s="16">
        <f t="shared" si="8"/>
        <v>12960</v>
      </c>
      <c r="K53" s="1"/>
      <c r="L53" s="1" t="s">
        <v>171</v>
      </c>
      <c r="N53" s="12" t="s">
        <v>245</v>
      </c>
    </row>
    <row r="54" spans="1:14" ht="22" customHeight="1">
      <c r="A54" s="1"/>
      <c r="B54" s="18" t="s">
        <v>246</v>
      </c>
      <c r="C54" s="18" t="s">
        <v>247</v>
      </c>
      <c r="D54" s="14">
        <v>1</v>
      </c>
      <c r="E54" s="26">
        <f>Planning!F7+2</f>
        <v>26</v>
      </c>
      <c r="F54" s="15">
        <v>600</v>
      </c>
      <c r="G54" s="19">
        <f t="shared" si="6"/>
        <v>15600</v>
      </c>
      <c r="H54" s="25">
        <f>Planning!F13</f>
        <v>0.35</v>
      </c>
      <c r="I54" s="19">
        <f t="shared" si="7"/>
        <v>5460</v>
      </c>
      <c r="J54" s="19">
        <f t="shared" si="8"/>
        <v>21060</v>
      </c>
      <c r="K54" s="1"/>
      <c r="L54" s="1" t="s">
        <v>171</v>
      </c>
      <c r="N54" s="12" t="s">
        <v>248</v>
      </c>
    </row>
    <row r="55" spans="1:14" ht="22" customHeight="1">
      <c r="A55" s="1"/>
      <c r="B55" s="1" t="s">
        <v>249</v>
      </c>
      <c r="C55" s="1" t="s">
        <v>250</v>
      </c>
      <c r="D55" s="6">
        <v>3</v>
      </c>
      <c r="E55" s="21">
        <f>Planning!F7</f>
        <v>24</v>
      </c>
      <c r="F55" s="8">
        <v>350</v>
      </c>
      <c r="G55" s="16">
        <f t="shared" si="6"/>
        <v>25200</v>
      </c>
      <c r="H55" s="24">
        <f>Planning!F13</f>
        <v>0.35</v>
      </c>
      <c r="I55" s="16">
        <f t="shared" si="7"/>
        <v>8820</v>
      </c>
      <c r="J55" s="16">
        <f t="shared" si="8"/>
        <v>34020</v>
      </c>
      <c r="K55" s="1"/>
      <c r="L55" s="1" t="s">
        <v>171</v>
      </c>
      <c r="N55" s="12" t="s">
        <v>251</v>
      </c>
    </row>
    <row r="56" spans="1:14" ht="22" customHeight="1">
      <c r="A56" s="1"/>
      <c r="B56" s="18" t="s">
        <v>252</v>
      </c>
      <c r="C56" s="18" t="s">
        <v>253</v>
      </c>
      <c r="D56" s="14">
        <v>1</v>
      </c>
      <c r="E56" s="26">
        <f>Planning!F7+5</f>
        <v>29</v>
      </c>
      <c r="F56" s="15">
        <v>650</v>
      </c>
      <c r="G56" s="19">
        <f t="shared" si="6"/>
        <v>18850</v>
      </c>
      <c r="H56" s="25">
        <f>Planning!F13</f>
        <v>0.35</v>
      </c>
      <c r="I56" s="19">
        <f t="shared" si="7"/>
        <v>6598</v>
      </c>
      <c r="J56" s="19">
        <f t="shared" si="8"/>
        <v>25448</v>
      </c>
      <c r="K56" s="1"/>
      <c r="L56" s="1" t="s">
        <v>171</v>
      </c>
      <c r="N56" s="12" t="s">
        <v>254</v>
      </c>
    </row>
    <row r="57" spans="1:14" ht="22" customHeight="1">
      <c r="A57" s="1"/>
      <c r="B57" s="1" t="s">
        <v>255</v>
      </c>
      <c r="C57" s="1" t="s">
        <v>256</v>
      </c>
      <c r="D57" s="6">
        <v>3</v>
      </c>
      <c r="E57" s="21">
        <f>Planning!F7+3</f>
        <v>27</v>
      </c>
      <c r="F57" s="8">
        <v>350</v>
      </c>
      <c r="G57" s="16">
        <f t="shared" si="6"/>
        <v>28350</v>
      </c>
      <c r="H57" s="24">
        <f>Planning!F13</f>
        <v>0.35</v>
      </c>
      <c r="I57" s="16">
        <f t="shared" si="7"/>
        <v>9923</v>
      </c>
      <c r="J57" s="16">
        <f t="shared" si="8"/>
        <v>38273</v>
      </c>
      <c r="K57" s="1"/>
      <c r="L57" s="1" t="s">
        <v>171</v>
      </c>
      <c r="N57" s="12" t="s">
        <v>257</v>
      </c>
    </row>
    <row r="58" spans="1:14" ht="22" customHeight="1">
      <c r="A58" s="1"/>
      <c r="B58" s="18" t="s">
        <v>258</v>
      </c>
      <c r="C58" s="18" t="s">
        <v>259</v>
      </c>
      <c r="D58" s="14">
        <v>1</v>
      </c>
      <c r="E58" s="26">
        <f>Planning!F7+3</f>
        <v>27</v>
      </c>
      <c r="F58" s="15">
        <v>450</v>
      </c>
      <c r="G58" s="19">
        <f t="shared" si="6"/>
        <v>12150</v>
      </c>
      <c r="H58" s="25">
        <f>Planning!F13</f>
        <v>0.35</v>
      </c>
      <c r="I58" s="19">
        <f t="shared" si="7"/>
        <v>4253</v>
      </c>
      <c r="J58" s="19">
        <f t="shared" si="8"/>
        <v>16403</v>
      </c>
      <c r="K58" s="1"/>
      <c r="L58" s="1" t="s">
        <v>171</v>
      </c>
      <c r="N58" s="12" t="s">
        <v>260</v>
      </c>
    </row>
    <row r="59" spans="1:14" ht="22" customHeight="1">
      <c r="A59" s="1"/>
      <c r="B59" s="1" t="s">
        <v>261</v>
      </c>
      <c r="C59" s="1" t="s">
        <v>262</v>
      </c>
      <c r="D59" s="6">
        <v>1</v>
      </c>
      <c r="E59" s="21">
        <f>Planning!F7+2</f>
        <v>26</v>
      </c>
      <c r="F59" s="8">
        <v>500</v>
      </c>
      <c r="G59" s="16">
        <f t="shared" si="6"/>
        <v>13000</v>
      </c>
      <c r="H59" s="24">
        <f>Planning!F13</f>
        <v>0.35</v>
      </c>
      <c r="I59" s="16">
        <f t="shared" si="7"/>
        <v>4550</v>
      </c>
      <c r="J59" s="16">
        <f t="shared" si="8"/>
        <v>17550</v>
      </c>
      <c r="K59" s="1"/>
      <c r="L59" s="1" t="s">
        <v>171</v>
      </c>
      <c r="N59" s="12" t="s">
        <v>263</v>
      </c>
    </row>
    <row r="60" spans="1:14" ht="22" customHeight="1">
      <c r="A60" s="1"/>
      <c r="B60" s="18" t="s">
        <v>264</v>
      </c>
      <c r="C60" s="18" t="s">
        <v>265</v>
      </c>
      <c r="D60" s="14">
        <v>2</v>
      </c>
      <c r="E60" s="26">
        <f>Planning!F7</f>
        <v>24</v>
      </c>
      <c r="F60" s="15">
        <v>350</v>
      </c>
      <c r="G60" s="19">
        <f t="shared" si="6"/>
        <v>16800</v>
      </c>
      <c r="H60" s="25">
        <f>Planning!F13</f>
        <v>0.35</v>
      </c>
      <c r="I60" s="19">
        <f t="shared" si="7"/>
        <v>5880</v>
      </c>
      <c r="J60" s="19">
        <f t="shared" si="8"/>
        <v>22680</v>
      </c>
      <c r="K60" s="1"/>
      <c r="L60" s="1" t="s">
        <v>171</v>
      </c>
      <c r="N60" s="12" t="s">
        <v>266</v>
      </c>
    </row>
    <row r="61" spans="1:14" ht="22" customHeight="1">
      <c r="A61" s="1"/>
      <c r="B61" s="1" t="s">
        <v>267</v>
      </c>
      <c r="C61" s="1" t="s">
        <v>268</v>
      </c>
      <c r="D61" s="6">
        <v>1</v>
      </c>
      <c r="E61" s="21">
        <f>Planning!F7+5</f>
        <v>29</v>
      </c>
      <c r="F61" s="8">
        <v>450</v>
      </c>
      <c r="G61" s="16">
        <f t="shared" si="6"/>
        <v>13050</v>
      </c>
      <c r="H61" s="24">
        <f>Planning!F13</f>
        <v>0.35</v>
      </c>
      <c r="I61" s="16">
        <f t="shared" si="7"/>
        <v>4568</v>
      </c>
      <c r="J61" s="16">
        <f t="shared" si="8"/>
        <v>17618</v>
      </c>
      <c r="K61" s="1"/>
      <c r="L61" s="1" t="s">
        <v>171</v>
      </c>
      <c r="N61" s="12" t="s">
        <v>269</v>
      </c>
    </row>
    <row r="62" spans="1:14" ht="22" customHeight="1">
      <c r="A62" s="1"/>
      <c r="B62" s="18" t="s">
        <v>270</v>
      </c>
      <c r="C62" s="18" t="s">
        <v>271</v>
      </c>
      <c r="D62" s="14">
        <v>4</v>
      </c>
      <c r="E62" s="26">
        <f>Planning!F7</f>
        <v>24</v>
      </c>
      <c r="F62" s="15">
        <v>250</v>
      </c>
      <c r="G62" s="19">
        <f t="shared" si="6"/>
        <v>24000</v>
      </c>
      <c r="H62" s="25">
        <f>Planning!F13</f>
        <v>0.35</v>
      </c>
      <c r="I62" s="19">
        <f t="shared" si="7"/>
        <v>8400</v>
      </c>
      <c r="J62" s="19">
        <f t="shared" si="8"/>
        <v>32400</v>
      </c>
      <c r="K62" s="1"/>
      <c r="L62" s="1" t="s">
        <v>171</v>
      </c>
      <c r="N62" s="12" t="s">
        <v>272</v>
      </c>
    </row>
    <row r="63" spans="1:14" ht="22" customHeight="1">
      <c r="A63" s="1"/>
      <c r="B63" s="1" t="s">
        <v>273</v>
      </c>
      <c r="C63" s="1" t="s">
        <v>274</v>
      </c>
      <c r="D63" s="6">
        <v>1</v>
      </c>
      <c r="E63" s="6">
        <v>10</v>
      </c>
      <c r="F63" s="8">
        <v>500</v>
      </c>
      <c r="G63" s="16">
        <f t="shared" si="6"/>
        <v>5000</v>
      </c>
      <c r="H63" s="24">
        <f>Planning!F13</f>
        <v>0.35</v>
      </c>
      <c r="I63" s="16">
        <f t="shared" si="7"/>
        <v>1750</v>
      </c>
      <c r="J63" s="16">
        <f t="shared" si="8"/>
        <v>6750</v>
      </c>
      <c r="K63" s="1"/>
      <c r="L63" s="1" t="s">
        <v>171</v>
      </c>
      <c r="N63" s="12" t="s">
        <v>275</v>
      </c>
    </row>
    <row r="64" spans="1:14" ht="22" customHeight="1">
      <c r="A64" s="1"/>
      <c r="B64" s="18" t="s">
        <v>276</v>
      </c>
      <c r="C64" s="18" t="s">
        <v>277</v>
      </c>
      <c r="D64" s="14">
        <v>1</v>
      </c>
      <c r="E64" s="26">
        <f>Planning!F7</f>
        <v>24</v>
      </c>
      <c r="F64" s="15">
        <v>450</v>
      </c>
      <c r="G64" s="19">
        <f t="shared" si="6"/>
        <v>10800</v>
      </c>
      <c r="H64" s="25">
        <f>Planning!F13</f>
        <v>0.35</v>
      </c>
      <c r="I64" s="19">
        <f t="shared" si="7"/>
        <v>3780</v>
      </c>
      <c r="J64" s="19">
        <f t="shared" si="8"/>
        <v>14580</v>
      </c>
      <c r="K64" s="1"/>
      <c r="L64" s="1" t="s">
        <v>171</v>
      </c>
      <c r="N64" s="12" t="s">
        <v>278</v>
      </c>
    </row>
    <row r="65" spans="1:14" ht="22" customHeight="1">
      <c r="A65" s="1"/>
      <c r="B65" s="22"/>
      <c r="C65" s="22" t="s">
        <v>279</v>
      </c>
      <c r="D65" s="22"/>
      <c r="E65" s="22"/>
      <c r="F65" s="22"/>
      <c r="G65" s="23">
        <f>SUM(G44:G64)</f>
        <v>318350</v>
      </c>
      <c r="H65" s="23"/>
      <c r="I65" s="23">
        <f>SUM(I44:I64)</f>
        <v>111425</v>
      </c>
      <c r="J65" s="23">
        <f>SUM(J44:J64)</f>
        <v>429775</v>
      </c>
      <c r="K65" s="1"/>
      <c r="L65" s="1"/>
      <c r="N65" s="12"/>
    </row>
    <row r="66" spans="1:14" ht="2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N66" s="12"/>
    </row>
    <row r="67" spans="1:14" ht="25" customHeight="1">
      <c r="A67" s="1"/>
      <c r="B67" s="4" t="s">
        <v>16</v>
      </c>
      <c r="C67" s="4"/>
      <c r="D67" s="4"/>
      <c r="E67" s="4"/>
      <c r="F67" s="4"/>
      <c r="G67" s="4"/>
      <c r="H67" s="4"/>
      <c r="I67" s="4"/>
      <c r="J67" s="4"/>
      <c r="K67" s="1"/>
      <c r="L67" s="1"/>
      <c r="N67" s="12"/>
    </row>
    <row r="68" spans="1:14" ht="22" customHeight="1">
      <c r="A68" s="1"/>
      <c r="B68" s="18" t="s">
        <v>280</v>
      </c>
      <c r="C68" s="18" t="s">
        <v>281</v>
      </c>
      <c r="D68" s="14">
        <v>1</v>
      </c>
      <c r="E68" s="14">
        <v>1</v>
      </c>
      <c r="F68" s="15">
        <v>40000</v>
      </c>
      <c r="G68" s="19">
        <f t="shared" ref="G68:G76" si="9">ROUND(D68*E68*F68,0)</f>
        <v>40000</v>
      </c>
      <c r="H68" s="20">
        <v>0</v>
      </c>
      <c r="I68" s="19">
        <f t="shared" ref="I68:I76" si="10">ROUND(G68*H68,0)</f>
        <v>0</v>
      </c>
      <c r="J68" s="19">
        <f t="shared" ref="J68:J76" si="11">SUM(G68,I68)</f>
        <v>40000</v>
      </c>
      <c r="K68" s="1"/>
      <c r="L68" s="1" t="s">
        <v>282</v>
      </c>
      <c r="N68" s="12" t="s">
        <v>283</v>
      </c>
    </row>
    <row r="69" spans="1:14" ht="22" customHeight="1">
      <c r="A69" s="1"/>
      <c r="B69" s="1" t="s">
        <v>284</v>
      </c>
      <c r="C69" s="1" t="s">
        <v>285</v>
      </c>
      <c r="D69" s="6">
        <v>1</v>
      </c>
      <c r="E69" s="6">
        <v>1</v>
      </c>
      <c r="F69" s="8">
        <v>15000</v>
      </c>
      <c r="G69" s="16">
        <f t="shared" si="9"/>
        <v>15000</v>
      </c>
      <c r="H69" s="17">
        <v>0</v>
      </c>
      <c r="I69" s="16">
        <f t="shared" si="10"/>
        <v>0</v>
      </c>
      <c r="J69" s="16">
        <f t="shared" si="11"/>
        <v>15000</v>
      </c>
      <c r="K69" s="1"/>
      <c r="L69" s="1" t="s">
        <v>282</v>
      </c>
      <c r="N69" s="12" t="s">
        <v>286</v>
      </c>
    </row>
    <row r="70" spans="1:14" ht="22" customHeight="1">
      <c r="A70" s="1"/>
      <c r="B70" s="18" t="s">
        <v>287</v>
      </c>
      <c r="C70" s="18" t="s">
        <v>288</v>
      </c>
      <c r="D70" s="14">
        <v>1</v>
      </c>
      <c r="E70" s="14">
        <v>1</v>
      </c>
      <c r="F70" s="15">
        <v>25000</v>
      </c>
      <c r="G70" s="19">
        <f t="shared" si="9"/>
        <v>25000</v>
      </c>
      <c r="H70" s="20">
        <v>0</v>
      </c>
      <c r="I70" s="19">
        <f t="shared" si="10"/>
        <v>0</v>
      </c>
      <c r="J70" s="19">
        <f t="shared" si="11"/>
        <v>25000</v>
      </c>
      <c r="K70" s="1"/>
      <c r="L70" s="1" t="s">
        <v>282</v>
      </c>
      <c r="N70" s="12" t="s">
        <v>289</v>
      </c>
    </row>
    <row r="71" spans="1:14" ht="22" customHeight="1">
      <c r="A71" s="1"/>
      <c r="B71" s="1" t="s">
        <v>290</v>
      </c>
      <c r="C71" s="1" t="s">
        <v>291</v>
      </c>
      <c r="D71" s="6">
        <v>2</v>
      </c>
      <c r="E71" s="6">
        <v>1</v>
      </c>
      <c r="F71" s="8">
        <v>7500</v>
      </c>
      <c r="G71" s="16">
        <f t="shared" si="9"/>
        <v>15000</v>
      </c>
      <c r="H71" s="17">
        <v>0</v>
      </c>
      <c r="I71" s="16">
        <f t="shared" si="10"/>
        <v>0</v>
      </c>
      <c r="J71" s="16">
        <f t="shared" si="11"/>
        <v>15000</v>
      </c>
      <c r="K71" s="1"/>
      <c r="L71" s="1" t="s">
        <v>282</v>
      </c>
      <c r="N71" s="12" t="s">
        <v>292</v>
      </c>
    </row>
    <row r="72" spans="1:14" ht="22" customHeight="1">
      <c r="A72" s="1"/>
      <c r="B72" s="18" t="s">
        <v>293</v>
      </c>
      <c r="C72" s="18" t="s">
        <v>294</v>
      </c>
      <c r="D72" s="14">
        <v>1</v>
      </c>
      <c r="E72" s="14">
        <v>1</v>
      </c>
      <c r="F72" s="15">
        <v>15000</v>
      </c>
      <c r="G72" s="19">
        <f t="shared" si="9"/>
        <v>15000</v>
      </c>
      <c r="H72" s="20">
        <v>0</v>
      </c>
      <c r="I72" s="19">
        <f t="shared" si="10"/>
        <v>0</v>
      </c>
      <c r="J72" s="19">
        <f t="shared" si="11"/>
        <v>15000</v>
      </c>
      <c r="K72" s="1"/>
      <c r="L72" s="1" t="s">
        <v>282</v>
      </c>
      <c r="N72" s="12" t="s">
        <v>295</v>
      </c>
    </row>
    <row r="73" spans="1:14" ht="22" customHeight="1">
      <c r="A73" s="1"/>
      <c r="B73" s="1" t="s">
        <v>296</v>
      </c>
      <c r="C73" s="1" t="s">
        <v>297</v>
      </c>
      <c r="D73" s="6">
        <v>1</v>
      </c>
      <c r="E73" s="6">
        <v>1</v>
      </c>
      <c r="F73" s="8">
        <v>20000</v>
      </c>
      <c r="G73" s="16">
        <f t="shared" si="9"/>
        <v>20000</v>
      </c>
      <c r="H73" s="17">
        <v>0</v>
      </c>
      <c r="I73" s="16">
        <f t="shared" si="10"/>
        <v>0</v>
      </c>
      <c r="J73" s="16">
        <f t="shared" si="11"/>
        <v>20000</v>
      </c>
      <c r="K73" s="1"/>
      <c r="L73" s="1" t="s">
        <v>282</v>
      </c>
      <c r="N73" s="12" t="s">
        <v>298</v>
      </c>
    </row>
    <row r="74" spans="1:14" ht="22" customHeight="1">
      <c r="A74" s="1"/>
      <c r="B74" s="18" t="s">
        <v>299</v>
      </c>
      <c r="C74" s="18" t="s">
        <v>300</v>
      </c>
      <c r="D74" s="14">
        <v>1</v>
      </c>
      <c r="E74" s="14">
        <v>1</v>
      </c>
      <c r="F74" s="15">
        <v>35000</v>
      </c>
      <c r="G74" s="19">
        <f t="shared" si="9"/>
        <v>35000</v>
      </c>
      <c r="H74" s="20">
        <v>0</v>
      </c>
      <c r="I74" s="19">
        <f t="shared" si="10"/>
        <v>0</v>
      </c>
      <c r="J74" s="19">
        <f t="shared" si="11"/>
        <v>35000</v>
      </c>
      <c r="K74" s="1"/>
      <c r="L74" s="1" t="s">
        <v>282</v>
      </c>
      <c r="N74" s="12" t="s">
        <v>301</v>
      </c>
    </row>
    <row r="75" spans="1:14" ht="22" customHeight="1">
      <c r="A75" s="1"/>
      <c r="B75" s="1" t="s">
        <v>302</v>
      </c>
      <c r="C75" s="1" t="s">
        <v>303</v>
      </c>
      <c r="D75" s="6">
        <v>1</v>
      </c>
      <c r="E75" s="6">
        <v>1</v>
      </c>
      <c r="F75" s="8">
        <v>45000</v>
      </c>
      <c r="G75" s="16">
        <f t="shared" si="9"/>
        <v>45000</v>
      </c>
      <c r="H75" s="17">
        <v>0</v>
      </c>
      <c r="I75" s="16">
        <f t="shared" si="10"/>
        <v>0</v>
      </c>
      <c r="J75" s="16">
        <f t="shared" si="11"/>
        <v>45000</v>
      </c>
      <c r="K75" s="1"/>
      <c r="L75" s="1" t="s">
        <v>282</v>
      </c>
      <c r="N75" s="12" t="s">
        <v>304</v>
      </c>
    </row>
    <row r="76" spans="1:14" ht="22" customHeight="1">
      <c r="A76" s="1"/>
      <c r="B76" s="18" t="s">
        <v>305</v>
      </c>
      <c r="C76" s="18" t="s">
        <v>306</v>
      </c>
      <c r="D76" s="14">
        <v>1</v>
      </c>
      <c r="E76" s="14">
        <v>1</v>
      </c>
      <c r="F76" s="15">
        <v>8000</v>
      </c>
      <c r="G76" s="19">
        <f t="shared" si="9"/>
        <v>8000</v>
      </c>
      <c r="H76" s="20">
        <v>0</v>
      </c>
      <c r="I76" s="19">
        <f t="shared" si="10"/>
        <v>0</v>
      </c>
      <c r="J76" s="19">
        <f t="shared" si="11"/>
        <v>8000</v>
      </c>
      <c r="K76" s="1"/>
      <c r="L76" s="1" t="s">
        <v>282</v>
      </c>
      <c r="N76" s="12" t="s">
        <v>307</v>
      </c>
    </row>
    <row r="77" spans="1:14" ht="22" customHeight="1">
      <c r="A77" s="1"/>
      <c r="B77" s="22"/>
      <c r="C77" s="22" t="s">
        <v>308</v>
      </c>
      <c r="D77" s="22"/>
      <c r="E77" s="22"/>
      <c r="F77" s="22"/>
      <c r="G77" s="23">
        <f>SUM(G68:G76)</f>
        <v>218000</v>
      </c>
      <c r="H77" s="23"/>
      <c r="I77" s="23">
        <f>SUM(I68:I76)</f>
        <v>0</v>
      </c>
      <c r="J77" s="23">
        <f>SUM(J68:J76)</f>
        <v>218000</v>
      </c>
      <c r="K77" s="1"/>
      <c r="L77" s="1"/>
      <c r="N77" s="12"/>
    </row>
    <row r="78" spans="1:14" ht="22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N78" s="12"/>
    </row>
    <row r="79" spans="1:14" ht="25" customHeight="1">
      <c r="A79" s="1"/>
      <c r="B79" s="4" t="s">
        <v>17</v>
      </c>
      <c r="C79" s="4"/>
      <c r="D79" s="4"/>
      <c r="E79" s="4"/>
      <c r="F79" s="4"/>
      <c r="G79" s="4"/>
      <c r="H79" s="4"/>
      <c r="I79" s="4"/>
      <c r="J79" s="4"/>
      <c r="K79" s="1"/>
      <c r="L79" s="1"/>
      <c r="N79" s="12"/>
    </row>
    <row r="80" spans="1:14" ht="22" customHeight="1">
      <c r="A80" s="1"/>
      <c r="B80" s="18" t="s">
        <v>309</v>
      </c>
      <c r="C80" s="18" t="s">
        <v>310</v>
      </c>
      <c r="D80" s="14">
        <v>1</v>
      </c>
      <c r="E80" s="14">
        <v>1</v>
      </c>
      <c r="F80" s="15">
        <v>22000</v>
      </c>
      <c r="G80" s="19">
        <f t="shared" ref="G80:G96" si="12">ROUND(D80*E80*F80,0)</f>
        <v>22000</v>
      </c>
      <c r="H80" s="20">
        <v>0</v>
      </c>
      <c r="I80" s="19">
        <f t="shared" ref="I80:I96" si="13">ROUND(G80*H80,0)</f>
        <v>0</v>
      </c>
      <c r="J80" s="19">
        <f t="shared" ref="J80:J96" si="14">SUM(G80,I80)</f>
        <v>22000</v>
      </c>
      <c r="K80" s="1"/>
      <c r="L80" s="1" t="s">
        <v>311</v>
      </c>
      <c r="N80" s="12" t="s">
        <v>312</v>
      </c>
    </row>
    <row r="81" spans="1:14" ht="22" customHeight="1">
      <c r="A81" s="1"/>
      <c r="B81" s="1" t="s">
        <v>313</v>
      </c>
      <c r="C81" s="1" t="s">
        <v>314</v>
      </c>
      <c r="D81" s="6">
        <v>1</v>
      </c>
      <c r="E81" s="6">
        <v>1</v>
      </c>
      <c r="F81" s="8">
        <v>25000</v>
      </c>
      <c r="G81" s="16">
        <f t="shared" si="12"/>
        <v>25000</v>
      </c>
      <c r="H81" s="17">
        <v>0</v>
      </c>
      <c r="I81" s="16">
        <f t="shared" si="13"/>
        <v>0</v>
      </c>
      <c r="J81" s="16">
        <f t="shared" si="14"/>
        <v>25000</v>
      </c>
      <c r="K81" s="1"/>
      <c r="L81" s="1" t="s">
        <v>311</v>
      </c>
      <c r="N81" s="12" t="s">
        <v>315</v>
      </c>
    </row>
    <row r="82" spans="1:14" ht="22" customHeight="1">
      <c r="A82" s="1"/>
      <c r="B82" s="18" t="s">
        <v>316</v>
      </c>
      <c r="C82" s="18" t="s">
        <v>317</v>
      </c>
      <c r="D82" s="14">
        <v>6</v>
      </c>
      <c r="E82" s="14">
        <v>1</v>
      </c>
      <c r="F82" s="15">
        <v>2000</v>
      </c>
      <c r="G82" s="19">
        <f t="shared" si="12"/>
        <v>12000</v>
      </c>
      <c r="H82" s="20">
        <v>0</v>
      </c>
      <c r="I82" s="19">
        <f t="shared" si="13"/>
        <v>0</v>
      </c>
      <c r="J82" s="19">
        <f t="shared" si="14"/>
        <v>12000</v>
      </c>
      <c r="K82" s="1"/>
      <c r="L82" s="1" t="s">
        <v>318</v>
      </c>
      <c r="N82" s="12" t="s">
        <v>319</v>
      </c>
    </row>
    <row r="83" spans="1:14" ht="22" customHeight="1">
      <c r="A83" s="1"/>
      <c r="B83" s="1" t="s">
        <v>320</v>
      </c>
      <c r="C83" s="1" t="s">
        <v>321</v>
      </c>
      <c r="D83" s="6">
        <v>1</v>
      </c>
      <c r="E83" s="6">
        <v>1</v>
      </c>
      <c r="F83" s="8">
        <v>10000</v>
      </c>
      <c r="G83" s="16">
        <f t="shared" si="12"/>
        <v>10000</v>
      </c>
      <c r="H83" s="17">
        <v>0</v>
      </c>
      <c r="I83" s="16">
        <f t="shared" si="13"/>
        <v>0</v>
      </c>
      <c r="J83" s="16">
        <f t="shared" si="14"/>
        <v>10000</v>
      </c>
      <c r="K83" s="1"/>
      <c r="L83" s="1" t="s">
        <v>311</v>
      </c>
      <c r="N83" s="12" t="s">
        <v>322</v>
      </c>
    </row>
    <row r="84" spans="1:14" ht="22" customHeight="1">
      <c r="A84" s="1"/>
      <c r="B84" s="18" t="s">
        <v>323</v>
      </c>
      <c r="C84" s="18" t="s">
        <v>324</v>
      </c>
      <c r="D84" s="14">
        <v>1</v>
      </c>
      <c r="E84" s="14">
        <v>1</v>
      </c>
      <c r="F84" s="15">
        <v>4000</v>
      </c>
      <c r="G84" s="19">
        <f t="shared" si="12"/>
        <v>4000</v>
      </c>
      <c r="H84" s="20">
        <v>0</v>
      </c>
      <c r="I84" s="19">
        <f t="shared" si="13"/>
        <v>0</v>
      </c>
      <c r="J84" s="19">
        <f t="shared" si="14"/>
        <v>4000</v>
      </c>
      <c r="K84" s="1"/>
      <c r="L84" s="1" t="s">
        <v>282</v>
      </c>
      <c r="N84" s="12" t="s">
        <v>325</v>
      </c>
    </row>
    <row r="85" spans="1:14" ht="22" customHeight="1">
      <c r="A85" s="1"/>
      <c r="B85" s="1" t="s">
        <v>326</v>
      </c>
      <c r="C85" s="1" t="s">
        <v>327</v>
      </c>
      <c r="D85" s="6">
        <v>150</v>
      </c>
      <c r="E85" s="6">
        <v>1</v>
      </c>
      <c r="F85" s="8">
        <v>25</v>
      </c>
      <c r="G85" s="16">
        <f t="shared" si="12"/>
        <v>3750</v>
      </c>
      <c r="H85" s="17">
        <v>0</v>
      </c>
      <c r="I85" s="16">
        <f t="shared" si="13"/>
        <v>0</v>
      </c>
      <c r="J85" s="16">
        <f t="shared" si="14"/>
        <v>3750</v>
      </c>
      <c r="K85" s="1"/>
      <c r="L85" s="1" t="s">
        <v>328</v>
      </c>
      <c r="N85" s="12" t="s">
        <v>329</v>
      </c>
    </row>
    <row r="86" spans="1:14" ht="22" customHeight="1">
      <c r="A86" s="1"/>
      <c r="B86" s="18" t="s">
        <v>330</v>
      </c>
      <c r="C86" s="18" t="s">
        <v>331</v>
      </c>
      <c r="D86" s="14">
        <v>28</v>
      </c>
      <c r="E86" s="14">
        <v>1</v>
      </c>
      <c r="F86" s="15">
        <v>60</v>
      </c>
      <c r="G86" s="19">
        <f t="shared" si="12"/>
        <v>1680</v>
      </c>
      <c r="H86" s="20">
        <v>0</v>
      </c>
      <c r="I86" s="19">
        <f t="shared" si="13"/>
        <v>0</v>
      </c>
      <c r="J86" s="19">
        <f t="shared" si="14"/>
        <v>1680</v>
      </c>
      <c r="K86" s="1"/>
      <c r="L86" s="1" t="s">
        <v>332</v>
      </c>
      <c r="N86" s="12" t="s">
        <v>333</v>
      </c>
    </row>
    <row r="87" spans="1:14" ht="22" customHeight="1">
      <c r="A87" s="1"/>
      <c r="B87" s="1" t="s">
        <v>334</v>
      </c>
      <c r="C87" s="1" t="s">
        <v>335</v>
      </c>
      <c r="D87" s="6">
        <v>1</v>
      </c>
      <c r="E87" s="6">
        <v>1</v>
      </c>
      <c r="F87" s="8">
        <v>2000</v>
      </c>
      <c r="G87" s="16">
        <f t="shared" si="12"/>
        <v>2000</v>
      </c>
      <c r="H87" s="17">
        <v>0</v>
      </c>
      <c r="I87" s="16">
        <f t="shared" si="13"/>
        <v>0</v>
      </c>
      <c r="J87" s="16">
        <f t="shared" si="14"/>
        <v>2000</v>
      </c>
      <c r="K87" s="1"/>
      <c r="L87" s="1" t="s">
        <v>282</v>
      </c>
      <c r="N87" s="12" t="s">
        <v>336</v>
      </c>
    </row>
    <row r="88" spans="1:14" ht="22" customHeight="1">
      <c r="A88" s="1"/>
      <c r="B88" s="18" t="s">
        <v>337</v>
      </c>
      <c r="C88" s="18" t="s">
        <v>338</v>
      </c>
      <c r="D88" s="14">
        <v>6</v>
      </c>
      <c r="E88" s="14">
        <v>1</v>
      </c>
      <c r="F88" s="15">
        <v>250</v>
      </c>
      <c r="G88" s="19">
        <f t="shared" si="12"/>
        <v>1500</v>
      </c>
      <c r="H88" s="20">
        <v>0</v>
      </c>
      <c r="I88" s="19">
        <f t="shared" si="13"/>
        <v>0</v>
      </c>
      <c r="J88" s="19">
        <f t="shared" si="14"/>
        <v>1500</v>
      </c>
      <c r="K88" s="1"/>
      <c r="L88" s="1" t="s">
        <v>339</v>
      </c>
      <c r="N88" s="12" t="s">
        <v>340</v>
      </c>
    </row>
    <row r="89" spans="1:14" ht="22" customHeight="1">
      <c r="A89" s="1"/>
      <c r="B89" s="1" t="s">
        <v>341</v>
      </c>
      <c r="C89" s="1" t="s">
        <v>342</v>
      </c>
      <c r="D89" s="6">
        <v>18</v>
      </c>
      <c r="E89" s="6">
        <v>1</v>
      </c>
      <c r="F89" s="8">
        <v>180</v>
      </c>
      <c r="G89" s="16">
        <f t="shared" si="12"/>
        <v>3240</v>
      </c>
      <c r="H89" s="17">
        <v>0</v>
      </c>
      <c r="I89" s="16">
        <f t="shared" si="13"/>
        <v>0</v>
      </c>
      <c r="J89" s="16">
        <f t="shared" si="14"/>
        <v>3240</v>
      </c>
      <c r="K89" s="1"/>
      <c r="L89" s="1" t="s">
        <v>343</v>
      </c>
      <c r="N89" s="12" t="s">
        <v>344</v>
      </c>
    </row>
    <row r="90" spans="1:14" ht="22" customHeight="1">
      <c r="A90" s="1"/>
      <c r="B90" s="18" t="s">
        <v>345</v>
      </c>
      <c r="C90" s="18" t="s">
        <v>346</v>
      </c>
      <c r="D90" s="14">
        <v>1</v>
      </c>
      <c r="E90" s="14">
        <v>1</v>
      </c>
      <c r="F90" s="15">
        <v>3500</v>
      </c>
      <c r="G90" s="19">
        <f t="shared" si="12"/>
        <v>3500</v>
      </c>
      <c r="H90" s="20">
        <v>0</v>
      </c>
      <c r="I90" s="19">
        <f t="shared" si="13"/>
        <v>0</v>
      </c>
      <c r="J90" s="19">
        <f t="shared" si="14"/>
        <v>3500</v>
      </c>
      <c r="K90" s="1"/>
      <c r="L90" s="1" t="s">
        <v>282</v>
      </c>
      <c r="N90" s="12" t="s">
        <v>347</v>
      </c>
    </row>
    <row r="91" spans="1:14" ht="22" customHeight="1">
      <c r="A91" s="1"/>
      <c r="B91" s="1" t="s">
        <v>348</v>
      </c>
      <c r="C91" s="1" t="s">
        <v>349</v>
      </c>
      <c r="D91" s="6">
        <v>1</v>
      </c>
      <c r="E91" s="6">
        <v>1</v>
      </c>
      <c r="F91" s="8">
        <v>1500</v>
      </c>
      <c r="G91" s="16">
        <f t="shared" si="12"/>
        <v>1500</v>
      </c>
      <c r="H91" s="17">
        <v>0</v>
      </c>
      <c r="I91" s="16">
        <f t="shared" si="13"/>
        <v>0</v>
      </c>
      <c r="J91" s="16">
        <f t="shared" si="14"/>
        <v>1500</v>
      </c>
      <c r="K91" s="1"/>
      <c r="L91" s="1" t="s">
        <v>282</v>
      </c>
      <c r="N91" s="12" t="s">
        <v>350</v>
      </c>
    </row>
    <row r="92" spans="1:14" ht="22" customHeight="1">
      <c r="A92" s="1"/>
      <c r="B92" s="18" t="s">
        <v>351</v>
      </c>
      <c r="C92" s="18" t="s">
        <v>352</v>
      </c>
      <c r="D92" s="14">
        <v>1</v>
      </c>
      <c r="E92" s="14">
        <v>1</v>
      </c>
      <c r="F92" s="15">
        <v>3000</v>
      </c>
      <c r="G92" s="19">
        <f t="shared" si="12"/>
        <v>3000</v>
      </c>
      <c r="H92" s="20">
        <v>0</v>
      </c>
      <c r="I92" s="19">
        <f t="shared" si="13"/>
        <v>0</v>
      </c>
      <c r="J92" s="19">
        <f t="shared" si="14"/>
        <v>3000</v>
      </c>
      <c r="K92" s="1"/>
      <c r="L92" s="1" t="s">
        <v>311</v>
      </c>
      <c r="N92" s="12" t="s">
        <v>353</v>
      </c>
    </row>
    <row r="93" spans="1:14" ht="22" customHeight="1">
      <c r="A93" s="1"/>
      <c r="B93" s="1" t="s">
        <v>354</v>
      </c>
      <c r="C93" s="1" t="s">
        <v>355</v>
      </c>
      <c r="D93" s="6">
        <v>1</v>
      </c>
      <c r="E93" s="6">
        <v>1</v>
      </c>
      <c r="F93" s="8">
        <v>5000</v>
      </c>
      <c r="G93" s="16">
        <f t="shared" si="12"/>
        <v>5000</v>
      </c>
      <c r="H93" s="17">
        <v>0</v>
      </c>
      <c r="I93" s="16">
        <f t="shared" si="13"/>
        <v>0</v>
      </c>
      <c r="J93" s="16">
        <f t="shared" si="14"/>
        <v>5000</v>
      </c>
      <c r="K93" s="1"/>
      <c r="L93" s="1" t="s">
        <v>282</v>
      </c>
      <c r="N93" s="12" t="s">
        <v>356</v>
      </c>
    </row>
    <row r="94" spans="1:14" ht="22" customHeight="1">
      <c r="A94" s="1"/>
      <c r="B94" s="18" t="s">
        <v>357</v>
      </c>
      <c r="C94" s="18" t="s">
        <v>358</v>
      </c>
      <c r="D94" s="14">
        <v>1</v>
      </c>
      <c r="E94" s="14">
        <v>1</v>
      </c>
      <c r="F94" s="15">
        <v>2000</v>
      </c>
      <c r="G94" s="19">
        <f t="shared" si="12"/>
        <v>2000</v>
      </c>
      <c r="H94" s="20">
        <v>0</v>
      </c>
      <c r="I94" s="19">
        <f t="shared" si="13"/>
        <v>0</v>
      </c>
      <c r="J94" s="19">
        <f t="shared" si="14"/>
        <v>2000</v>
      </c>
      <c r="K94" s="1"/>
      <c r="L94" s="1" t="s">
        <v>282</v>
      </c>
      <c r="N94" s="12" t="s">
        <v>359</v>
      </c>
    </row>
    <row r="95" spans="1:14" ht="22" customHeight="1">
      <c r="A95" s="1"/>
      <c r="B95" s="1" t="s">
        <v>360</v>
      </c>
      <c r="C95" s="1" t="s">
        <v>361</v>
      </c>
      <c r="D95" s="6">
        <v>1</v>
      </c>
      <c r="E95" s="6">
        <v>1</v>
      </c>
      <c r="F95" s="8">
        <v>1500</v>
      </c>
      <c r="G95" s="16">
        <f t="shared" si="12"/>
        <v>1500</v>
      </c>
      <c r="H95" s="17">
        <v>0</v>
      </c>
      <c r="I95" s="16">
        <f t="shared" si="13"/>
        <v>0</v>
      </c>
      <c r="J95" s="16">
        <f t="shared" si="14"/>
        <v>1500</v>
      </c>
      <c r="K95" s="1"/>
      <c r="L95" s="1" t="s">
        <v>282</v>
      </c>
      <c r="N95" s="12" t="s">
        <v>362</v>
      </c>
    </row>
    <row r="96" spans="1:14" ht="22" customHeight="1">
      <c r="A96" s="1"/>
      <c r="B96" s="18" t="s">
        <v>363</v>
      </c>
      <c r="C96" s="18" t="s">
        <v>364</v>
      </c>
      <c r="D96" s="14">
        <v>1</v>
      </c>
      <c r="E96" s="14">
        <v>1</v>
      </c>
      <c r="F96" s="15">
        <v>5500</v>
      </c>
      <c r="G96" s="19">
        <f t="shared" si="12"/>
        <v>5500</v>
      </c>
      <c r="H96" s="20">
        <v>0</v>
      </c>
      <c r="I96" s="19">
        <f t="shared" si="13"/>
        <v>0</v>
      </c>
      <c r="J96" s="19">
        <f t="shared" si="14"/>
        <v>5500</v>
      </c>
      <c r="K96" s="1"/>
      <c r="L96" s="1" t="s">
        <v>207</v>
      </c>
      <c r="N96" s="12" t="s">
        <v>365</v>
      </c>
    </row>
    <row r="97" spans="1:14" ht="22" customHeight="1">
      <c r="A97" s="1"/>
      <c r="B97" s="22"/>
      <c r="C97" s="22" t="s">
        <v>366</v>
      </c>
      <c r="D97" s="22"/>
      <c r="E97" s="22"/>
      <c r="F97" s="22"/>
      <c r="G97" s="23">
        <f>SUM(G80:G96)</f>
        <v>107170</v>
      </c>
      <c r="H97" s="23"/>
      <c r="I97" s="23">
        <f>SUM(I80:I96)</f>
        <v>0</v>
      </c>
      <c r="J97" s="23">
        <f>SUM(J80:J96)</f>
        <v>107170</v>
      </c>
      <c r="K97" s="1"/>
      <c r="L97" s="1"/>
      <c r="N97" s="12"/>
    </row>
    <row r="98" spans="1:14" ht="22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N98" s="12"/>
    </row>
    <row r="99" spans="1:14" ht="25" customHeight="1">
      <c r="A99" s="1"/>
      <c r="B99" s="4" t="s">
        <v>18</v>
      </c>
      <c r="C99" s="4"/>
      <c r="D99" s="4"/>
      <c r="E99" s="4"/>
      <c r="F99" s="4"/>
      <c r="G99" s="4"/>
      <c r="H99" s="4"/>
      <c r="I99" s="4"/>
      <c r="J99" s="4"/>
      <c r="K99" s="1"/>
      <c r="L99" s="1"/>
      <c r="N99" s="12"/>
    </row>
    <row r="100" spans="1:14" ht="22" customHeight="1">
      <c r="A100" s="1"/>
      <c r="B100" s="18" t="s">
        <v>367</v>
      </c>
      <c r="C100" s="18" t="s">
        <v>368</v>
      </c>
      <c r="D100" s="14">
        <v>8</v>
      </c>
      <c r="E100" s="14">
        <v>1</v>
      </c>
      <c r="F100" s="15">
        <v>1000</v>
      </c>
      <c r="G100" s="19">
        <f>ROUND(D100*E100*F100,0)</f>
        <v>8000</v>
      </c>
      <c r="H100" s="20">
        <v>0</v>
      </c>
      <c r="I100" s="19">
        <f>ROUND(G100*H100,0)</f>
        <v>0</v>
      </c>
      <c r="J100" s="19">
        <f>SUM(G100,I100)</f>
        <v>8000</v>
      </c>
      <c r="K100" s="1"/>
      <c r="L100" s="1" t="s">
        <v>369</v>
      </c>
      <c r="N100" s="12" t="s">
        <v>370</v>
      </c>
    </row>
    <row r="101" spans="1:14" ht="22" customHeight="1">
      <c r="A101" s="1"/>
      <c r="B101" s="1" t="s">
        <v>371</v>
      </c>
      <c r="C101" s="1" t="s">
        <v>372</v>
      </c>
      <c r="D101" s="6">
        <v>1</v>
      </c>
      <c r="E101" s="6">
        <v>1</v>
      </c>
      <c r="F101" s="8">
        <v>7000</v>
      </c>
      <c r="G101" s="16">
        <f>ROUND(D101*E101*F101,0)</f>
        <v>7000</v>
      </c>
      <c r="H101" s="17">
        <v>0</v>
      </c>
      <c r="I101" s="16">
        <f>ROUND(G101*H101,0)</f>
        <v>0</v>
      </c>
      <c r="J101" s="16">
        <f>SUM(G101,I101)</f>
        <v>7000</v>
      </c>
      <c r="K101" s="1"/>
      <c r="L101" s="1" t="s">
        <v>282</v>
      </c>
      <c r="N101" s="12" t="s">
        <v>373</v>
      </c>
    </row>
    <row r="102" spans="1:14" ht="22" customHeight="1">
      <c r="A102" s="1"/>
      <c r="B102" s="18" t="s">
        <v>374</v>
      </c>
      <c r="C102" s="18" t="s">
        <v>375</v>
      </c>
      <c r="D102" s="14">
        <v>5</v>
      </c>
      <c r="E102" s="14">
        <v>1</v>
      </c>
      <c r="F102" s="15">
        <v>800</v>
      </c>
      <c r="G102" s="19">
        <f>ROUND(D102*E102*F102,0)</f>
        <v>4000</v>
      </c>
      <c r="H102" s="20">
        <v>0</v>
      </c>
      <c r="I102" s="19">
        <f>ROUND(G102*H102,0)</f>
        <v>0</v>
      </c>
      <c r="J102" s="19">
        <f>SUM(G102,I102)</f>
        <v>4000</v>
      </c>
      <c r="K102" s="1"/>
      <c r="L102" s="1" t="s">
        <v>376</v>
      </c>
      <c r="N102" s="12" t="s">
        <v>377</v>
      </c>
    </row>
    <row r="103" spans="1:14" ht="22" customHeight="1">
      <c r="A103" s="1"/>
      <c r="B103" s="1" t="s">
        <v>378</v>
      </c>
      <c r="C103" s="1" t="s">
        <v>379</v>
      </c>
      <c r="D103" s="6">
        <v>1</v>
      </c>
      <c r="E103" s="6">
        <v>1</v>
      </c>
      <c r="F103" s="8">
        <v>2500</v>
      </c>
      <c r="G103" s="16">
        <f>ROUND(D103*E103*F103,0)</f>
        <v>2500</v>
      </c>
      <c r="H103" s="17">
        <v>0</v>
      </c>
      <c r="I103" s="16">
        <f>ROUND(G103*H103,0)</f>
        <v>0</v>
      </c>
      <c r="J103" s="16">
        <f>SUM(G103,I103)</f>
        <v>2500</v>
      </c>
      <c r="K103" s="1"/>
      <c r="L103" s="1" t="s">
        <v>282</v>
      </c>
      <c r="N103" s="12" t="s">
        <v>380</v>
      </c>
    </row>
    <row r="104" spans="1:14" ht="22" customHeight="1">
      <c r="A104" s="1"/>
      <c r="B104" s="18" t="s">
        <v>381</v>
      </c>
      <c r="C104" s="18" t="s">
        <v>382</v>
      </c>
      <c r="D104" s="14">
        <v>1</v>
      </c>
      <c r="E104" s="14">
        <v>1</v>
      </c>
      <c r="F104" s="15">
        <v>1800</v>
      </c>
      <c r="G104" s="19">
        <f>ROUND(D104*E104*F104,0)</f>
        <v>1800</v>
      </c>
      <c r="H104" s="20">
        <v>0</v>
      </c>
      <c r="I104" s="19">
        <f>ROUND(G104*H104,0)</f>
        <v>0</v>
      </c>
      <c r="J104" s="19">
        <f>SUM(G104,I104)</f>
        <v>1800</v>
      </c>
      <c r="K104" s="1"/>
      <c r="L104" s="1" t="s">
        <v>207</v>
      </c>
      <c r="N104" s="12" t="s">
        <v>383</v>
      </c>
    </row>
    <row r="105" spans="1:14" ht="22" customHeight="1">
      <c r="A105" s="1"/>
      <c r="B105" s="22"/>
      <c r="C105" s="22" t="s">
        <v>384</v>
      </c>
      <c r="D105" s="22"/>
      <c r="E105" s="22"/>
      <c r="F105" s="22"/>
      <c r="G105" s="23">
        <f>SUM(G100:G104)</f>
        <v>23300</v>
      </c>
      <c r="H105" s="23"/>
      <c r="I105" s="23">
        <f>SUM(I100:I104)</f>
        <v>0</v>
      </c>
      <c r="J105" s="23">
        <f>SUM(J100:J104)</f>
        <v>23300</v>
      </c>
      <c r="K105" s="1"/>
      <c r="L105" s="1"/>
      <c r="N105" s="12"/>
    </row>
    <row r="106" spans="1:14" ht="2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N106" s="12"/>
    </row>
    <row r="107" spans="1:14" ht="25" customHeight="1">
      <c r="A107" s="1"/>
      <c r="B107" s="4" t="s">
        <v>19</v>
      </c>
      <c r="C107" s="4"/>
      <c r="D107" s="4"/>
      <c r="E107" s="4"/>
      <c r="F107" s="4"/>
      <c r="G107" s="4"/>
      <c r="H107" s="4"/>
      <c r="I107" s="4"/>
      <c r="J107" s="4"/>
      <c r="K107" s="1"/>
      <c r="L107" s="1"/>
      <c r="N107" s="12"/>
    </row>
    <row r="108" spans="1:14" ht="22" customHeight="1">
      <c r="A108" s="1"/>
      <c r="B108" s="18" t="s">
        <v>385</v>
      </c>
      <c r="C108" s="18" t="s">
        <v>386</v>
      </c>
      <c r="D108" s="14">
        <v>2</v>
      </c>
      <c r="E108" s="26">
        <f>Planning!F7+2</f>
        <v>26</v>
      </c>
      <c r="F108" s="15">
        <v>700</v>
      </c>
      <c r="G108" s="19">
        <f t="shared" ref="G108:G115" si="15">ROUND(D108*E108*F108,0)</f>
        <v>36400</v>
      </c>
      <c r="H108" s="20">
        <v>0</v>
      </c>
      <c r="I108" s="19">
        <f t="shared" ref="I108:I115" si="16">ROUND(G108*H108,0)</f>
        <v>0</v>
      </c>
      <c r="J108" s="19">
        <f t="shared" ref="J108:J115" si="17">SUM(G108,I108)</f>
        <v>36400</v>
      </c>
      <c r="K108" s="1"/>
      <c r="L108" s="1" t="s">
        <v>171</v>
      </c>
      <c r="N108" s="12" t="s">
        <v>387</v>
      </c>
    </row>
    <row r="109" spans="1:14" ht="22" customHeight="1">
      <c r="A109" s="1"/>
      <c r="B109" s="1" t="s">
        <v>388</v>
      </c>
      <c r="C109" s="1" t="s">
        <v>389</v>
      </c>
      <c r="D109" s="6">
        <v>1</v>
      </c>
      <c r="E109" s="21">
        <f>Planning!F7+2</f>
        <v>26</v>
      </c>
      <c r="F109" s="8">
        <v>700</v>
      </c>
      <c r="G109" s="16">
        <f t="shared" si="15"/>
        <v>18200</v>
      </c>
      <c r="H109" s="17">
        <v>0</v>
      </c>
      <c r="I109" s="16">
        <f t="shared" si="16"/>
        <v>0</v>
      </c>
      <c r="J109" s="16">
        <f t="shared" si="17"/>
        <v>18200</v>
      </c>
      <c r="K109" s="1"/>
      <c r="L109" s="1" t="s">
        <v>171</v>
      </c>
      <c r="N109" s="12" t="s">
        <v>390</v>
      </c>
    </row>
    <row r="110" spans="1:14" ht="22" customHeight="1">
      <c r="A110" s="1"/>
      <c r="B110" s="18" t="s">
        <v>391</v>
      </c>
      <c r="C110" s="18" t="s">
        <v>392</v>
      </c>
      <c r="D110" s="14">
        <v>1</v>
      </c>
      <c r="E110" s="26">
        <f>Planning!F7</f>
        <v>24</v>
      </c>
      <c r="F110" s="15">
        <v>180</v>
      </c>
      <c r="G110" s="19">
        <f t="shared" si="15"/>
        <v>4320</v>
      </c>
      <c r="H110" s="20">
        <v>0</v>
      </c>
      <c r="I110" s="19">
        <f t="shared" si="16"/>
        <v>0</v>
      </c>
      <c r="J110" s="19">
        <f t="shared" si="17"/>
        <v>4320</v>
      </c>
      <c r="K110" s="1"/>
      <c r="L110" s="1" t="s">
        <v>171</v>
      </c>
      <c r="N110" s="12" t="s">
        <v>393</v>
      </c>
    </row>
    <row r="111" spans="1:14" ht="22" customHeight="1">
      <c r="A111" s="1"/>
      <c r="B111" s="1" t="s">
        <v>394</v>
      </c>
      <c r="C111" s="1" t="s">
        <v>395</v>
      </c>
      <c r="D111" s="6">
        <v>1</v>
      </c>
      <c r="E111" s="6">
        <v>12</v>
      </c>
      <c r="F111" s="8">
        <v>600</v>
      </c>
      <c r="G111" s="16">
        <f t="shared" si="15"/>
        <v>7200</v>
      </c>
      <c r="H111" s="17">
        <v>0</v>
      </c>
      <c r="I111" s="16">
        <f t="shared" si="16"/>
        <v>0</v>
      </c>
      <c r="J111" s="16">
        <f t="shared" si="17"/>
        <v>7200</v>
      </c>
      <c r="K111" s="1"/>
      <c r="L111" s="1" t="s">
        <v>171</v>
      </c>
      <c r="N111" s="12" t="s">
        <v>396</v>
      </c>
    </row>
    <row r="112" spans="1:14" ht="22" customHeight="1">
      <c r="A112" s="1"/>
      <c r="B112" s="18" t="s">
        <v>397</v>
      </c>
      <c r="C112" s="18" t="s">
        <v>398</v>
      </c>
      <c r="D112" s="14">
        <v>1</v>
      </c>
      <c r="E112" s="14">
        <v>14</v>
      </c>
      <c r="F112" s="15">
        <v>550</v>
      </c>
      <c r="G112" s="19">
        <f t="shared" si="15"/>
        <v>7700</v>
      </c>
      <c r="H112" s="20">
        <v>0</v>
      </c>
      <c r="I112" s="19">
        <f t="shared" si="16"/>
        <v>0</v>
      </c>
      <c r="J112" s="19">
        <f t="shared" si="17"/>
        <v>7700</v>
      </c>
      <c r="K112" s="1"/>
      <c r="L112" s="1" t="s">
        <v>171</v>
      </c>
      <c r="N112" s="12" t="s">
        <v>399</v>
      </c>
    </row>
    <row r="113" spans="1:14" ht="22" customHeight="1">
      <c r="A113" s="1"/>
      <c r="B113" s="1" t="s">
        <v>400</v>
      </c>
      <c r="C113" s="1" t="s">
        <v>401</v>
      </c>
      <c r="D113" s="6">
        <v>1</v>
      </c>
      <c r="E113" s="21">
        <f>Planning!F7</f>
        <v>24</v>
      </c>
      <c r="F113" s="8">
        <v>400</v>
      </c>
      <c r="G113" s="16">
        <f t="shared" si="15"/>
        <v>9600</v>
      </c>
      <c r="H113" s="17">
        <v>0</v>
      </c>
      <c r="I113" s="16">
        <f t="shared" si="16"/>
        <v>0</v>
      </c>
      <c r="J113" s="16">
        <f t="shared" si="17"/>
        <v>9600</v>
      </c>
      <c r="K113" s="1"/>
      <c r="L113" s="1" t="s">
        <v>171</v>
      </c>
      <c r="N113" s="12" t="s">
        <v>402</v>
      </c>
    </row>
    <row r="114" spans="1:14" ht="22" customHeight="1">
      <c r="A114" s="1"/>
      <c r="B114" s="18" t="s">
        <v>403</v>
      </c>
      <c r="C114" s="18" t="s">
        <v>404</v>
      </c>
      <c r="D114" s="14">
        <v>1</v>
      </c>
      <c r="E114" s="14">
        <v>1</v>
      </c>
      <c r="F114" s="15">
        <v>7000</v>
      </c>
      <c r="G114" s="19">
        <f t="shared" si="15"/>
        <v>7000</v>
      </c>
      <c r="H114" s="20">
        <v>0</v>
      </c>
      <c r="I114" s="19">
        <f t="shared" si="16"/>
        <v>0</v>
      </c>
      <c r="J114" s="19">
        <f t="shared" si="17"/>
        <v>7000</v>
      </c>
      <c r="K114" s="1"/>
      <c r="L114" s="1" t="s">
        <v>282</v>
      </c>
      <c r="N114" s="12" t="s">
        <v>405</v>
      </c>
    </row>
    <row r="115" spans="1:14" ht="22" customHeight="1">
      <c r="A115" s="1"/>
      <c r="B115" s="1" t="s">
        <v>406</v>
      </c>
      <c r="C115" s="1" t="s">
        <v>407</v>
      </c>
      <c r="D115" s="6">
        <v>1</v>
      </c>
      <c r="E115" s="6">
        <v>1</v>
      </c>
      <c r="F115" s="8">
        <v>3000</v>
      </c>
      <c r="G115" s="16">
        <f t="shared" si="15"/>
        <v>3000</v>
      </c>
      <c r="H115" s="17">
        <v>0</v>
      </c>
      <c r="I115" s="16">
        <f t="shared" si="16"/>
        <v>0</v>
      </c>
      <c r="J115" s="16">
        <f t="shared" si="17"/>
        <v>3000</v>
      </c>
      <c r="K115" s="1"/>
      <c r="L115" s="1" t="s">
        <v>282</v>
      </c>
      <c r="N115" s="12" t="s">
        <v>408</v>
      </c>
    </row>
    <row r="116" spans="1:14" ht="22" customHeight="1">
      <c r="A116" s="1"/>
      <c r="B116" s="22"/>
      <c r="C116" s="22" t="s">
        <v>409</v>
      </c>
      <c r="D116" s="22"/>
      <c r="E116" s="22"/>
      <c r="F116" s="22"/>
      <c r="G116" s="23">
        <f>SUM(G108:G115)</f>
        <v>93420</v>
      </c>
      <c r="H116" s="23"/>
      <c r="I116" s="23">
        <f>SUM(I108:I115)</f>
        <v>0</v>
      </c>
      <c r="J116" s="23">
        <f>SUM(J108:J115)</f>
        <v>93420</v>
      </c>
      <c r="K116" s="1"/>
      <c r="L116" s="1"/>
      <c r="N116" s="12"/>
    </row>
    <row r="117" spans="1:14" ht="22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N117" s="12"/>
    </row>
    <row r="118" spans="1:14" ht="25" customHeight="1">
      <c r="A118" s="1"/>
      <c r="B118" s="4" t="s">
        <v>20</v>
      </c>
      <c r="C118" s="4"/>
      <c r="D118" s="4"/>
      <c r="E118" s="4"/>
      <c r="F118" s="4"/>
      <c r="G118" s="4"/>
      <c r="H118" s="4"/>
      <c r="I118" s="4"/>
      <c r="J118" s="4"/>
      <c r="K118" s="1"/>
      <c r="L118" s="1"/>
      <c r="N118" s="12"/>
    </row>
    <row r="119" spans="1:14" ht="22" customHeight="1">
      <c r="A119" s="1"/>
      <c r="B119" s="1" t="s">
        <v>410</v>
      </c>
      <c r="C119" s="1" t="s">
        <v>411</v>
      </c>
      <c r="D119" s="6">
        <v>1</v>
      </c>
      <c r="E119" s="6">
        <v>17</v>
      </c>
      <c r="F119" s="8">
        <v>1400</v>
      </c>
      <c r="G119" s="16">
        <f t="shared" ref="G119:G126" si="18">ROUND(D119*E119*F119,0)</f>
        <v>23800</v>
      </c>
      <c r="H119" s="17">
        <v>0</v>
      </c>
      <c r="I119" s="16">
        <f t="shared" ref="I119:I126" si="19">ROUND(G119*H119,0)</f>
        <v>0</v>
      </c>
      <c r="J119" s="16">
        <f t="shared" ref="J119:J126" si="20">SUM(G119,I119)</f>
        <v>23800</v>
      </c>
      <c r="K119" s="1"/>
      <c r="L119" s="1" t="s">
        <v>171</v>
      </c>
      <c r="N119" s="12" t="s">
        <v>412</v>
      </c>
    </row>
    <row r="120" spans="1:14" ht="22" customHeight="1">
      <c r="A120" s="1"/>
      <c r="B120" s="18" t="s">
        <v>413</v>
      </c>
      <c r="C120" s="18" t="s">
        <v>414</v>
      </c>
      <c r="D120" s="14">
        <v>1</v>
      </c>
      <c r="E120" s="14">
        <v>5</v>
      </c>
      <c r="F120" s="15">
        <v>1200</v>
      </c>
      <c r="G120" s="19">
        <f t="shared" si="18"/>
        <v>6000</v>
      </c>
      <c r="H120" s="20">
        <v>0</v>
      </c>
      <c r="I120" s="19">
        <f t="shared" si="19"/>
        <v>0</v>
      </c>
      <c r="J120" s="19">
        <f t="shared" si="20"/>
        <v>6000</v>
      </c>
      <c r="K120" s="1"/>
      <c r="L120" s="1" t="s">
        <v>171</v>
      </c>
      <c r="N120" s="12" t="s">
        <v>415</v>
      </c>
    </row>
    <row r="121" spans="1:14" ht="22" customHeight="1">
      <c r="A121" s="1"/>
      <c r="B121" s="1" t="s">
        <v>416</v>
      </c>
      <c r="C121" s="1" t="s">
        <v>417</v>
      </c>
      <c r="D121" s="6">
        <v>1</v>
      </c>
      <c r="E121" s="6">
        <v>5</v>
      </c>
      <c r="F121" s="8">
        <v>1000</v>
      </c>
      <c r="G121" s="16">
        <f t="shared" si="18"/>
        <v>5000</v>
      </c>
      <c r="H121" s="17">
        <v>0</v>
      </c>
      <c r="I121" s="16">
        <f t="shared" si="19"/>
        <v>0</v>
      </c>
      <c r="J121" s="16">
        <f t="shared" si="20"/>
        <v>5000</v>
      </c>
      <c r="K121" s="1"/>
      <c r="L121" s="1" t="s">
        <v>171</v>
      </c>
      <c r="N121" s="12" t="s">
        <v>418</v>
      </c>
    </row>
    <row r="122" spans="1:14" ht="22" customHeight="1">
      <c r="A122" s="1"/>
      <c r="B122" s="18" t="s">
        <v>419</v>
      </c>
      <c r="C122" s="18" t="s">
        <v>420</v>
      </c>
      <c r="D122" s="14">
        <v>1</v>
      </c>
      <c r="E122" s="14">
        <v>3</v>
      </c>
      <c r="F122" s="15">
        <v>1500</v>
      </c>
      <c r="G122" s="19">
        <f t="shared" si="18"/>
        <v>4500</v>
      </c>
      <c r="H122" s="20">
        <v>0</v>
      </c>
      <c r="I122" s="19">
        <f t="shared" si="19"/>
        <v>0</v>
      </c>
      <c r="J122" s="19">
        <f t="shared" si="20"/>
        <v>4500</v>
      </c>
      <c r="K122" s="1"/>
      <c r="L122" s="1" t="s">
        <v>171</v>
      </c>
      <c r="N122" s="12" t="s">
        <v>421</v>
      </c>
    </row>
    <row r="123" spans="1:14" ht="22" customHeight="1">
      <c r="A123" s="1"/>
      <c r="B123" s="1" t="s">
        <v>422</v>
      </c>
      <c r="C123" s="1" t="s">
        <v>423</v>
      </c>
      <c r="D123" s="6">
        <v>1</v>
      </c>
      <c r="E123" s="6">
        <v>4</v>
      </c>
      <c r="F123" s="8">
        <v>3000</v>
      </c>
      <c r="G123" s="16">
        <f t="shared" si="18"/>
        <v>12000</v>
      </c>
      <c r="H123" s="17">
        <v>0</v>
      </c>
      <c r="I123" s="16">
        <f t="shared" si="19"/>
        <v>0</v>
      </c>
      <c r="J123" s="16">
        <f t="shared" si="20"/>
        <v>12000</v>
      </c>
      <c r="K123" s="1"/>
      <c r="L123" s="1" t="s">
        <v>171</v>
      </c>
      <c r="N123" s="12" t="s">
        <v>424</v>
      </c>
    </row>
    <row r="124" spans="1:14" ht="22" customHeight="1">
      <c r="A124" s="1"/>
      <c r="B124" s="18" t="s">
        <v>425</v>
      </c>
      <c r="C124" s="18" t="s">
        <v>426</v>
      </c>
      <c r="D124" s="14">
        <v>1</v>
      </c>
      <c r="E124" s="14">
        <v>1</v>
      </c>
      <c r="F124" s="15">
        <v>12000</v>
      </c>
      <c r="G124" s="19">
        <f t="shared" si="18"/>
        <v>12000</v>
      </c>
      <c r="H124" s="20">
        <v>0</v>
      </c>
      <c r="I124" s="19">
        <f t="shared" si="19"/>
        <v>0</v>
      </c>
      <c r="J124" s="19">
        <f t="shared" si="20"/>
        <v>12000</v>
      </c>
      <c r="K124" s="1"/>
      <c r="L124" s="1" t="s">
        <v>207</v>
      </c>
      <c r="N124" s="12" t="s">
        <v>427</v>
      </c>
    </row>
    <row r="125" spans="1:14" ht="22" customHeight="1">
      <c r="A125" s="1"/>
      <c r="B125" s="1" t="s">
        <v>428</v>
      </c>
      <c r="C125" s="1" t="s">
        <v>429</v>
      </c>
      <c r="D125" s="6">
        <v>1</v>
      </c>
      <c r="E125" s="6">
        <v>10</v>
      </c>
      <c r="F125" s="8">
        <v>1400</v>
      </c>
      <c r="G125" s="16">
        <f t="shared" si="18"/>
        <v>14000</v>
      </c>
      <c r="H125" s="17">
        <v>0</v>
      </c>
      <c r="I125" s="16">
        <f t="shared" si="19"/>
        <v>0</v>
      </c>
      <c r="J125" s="16">
        <f t="shared" si="20"/>
        <v>14000</v>
      </c>
      <c r="K125" s="1"/>
      <c r="L125" s="1" t="s">
        <v>171</v>
      </c>
      <c r="N125" s="12" t="s">
        <v>430</v>
      </c>
    </row>
    <row r="126" spans="1:14" ht="22" customHeight="1">
      <c r="A126" s="1"/>
      <c r="B126" s="18" t="s">
        <v>431</v>
      </c>
      <c r="C126" s="18" t="s">
        <v>432</v>
      </c>
      <c r="D126" s="14">
        <v>1</v>
      </c>
      <c r="E126" s="14">
        <v>1</v>
      </c>
      <c r="F126" s="15">
        <v>5000</v>
      </c>
      <c r="G126" s="19">
        <f t="shared" si="18"/>
        <v>5000</v>
      </c>
      <c r="H126" s="20">
        <v>0</v>
      </c>
      <c r="I126" s="19">
        <f t="shared" si="19"/>
        <v>0</v>
      </c>
      <c r="J126" s="19">
        <f t="shared" si="20"/>
        <v>5000</v>
      </c>
      <c r="K126" s="1"/>
      <c r="L126" s="1" t="s">
        <v>207</v>
      </c>
      <c r="N126" s="12" t="s">
        <v>433</v>
      </c>
    </row>
    <row r="127" spans="1:14" ht="22" customHeight="1">
      <c r="A127" s="1"/>
      <c r="B127" s="22"/>
      <c r="C127" s="22" t="s">
        <v>434</v>
      </c>
      <c r="D127" s="22"/>
      <c r="E127" s="22"/>
      <c r="F127" s="22"/>
      <c r="G127" s="23">
        <f>SUM(G119:G126)</f>
        <v>82300</v>
      </c>
      <c r="H127" s="23"/>
      <c r="I127" s="23">
        <f>SUM(I119:I126)</f>
        <v>0</v>
      </c>
      <c r="J127" s="23">
        <f>SUM(J119:J126)</f>
        <v>82300</v>
      </c>
      <c r="K127" s="1"/>
      <c r="L127" s="1"/>
      <c r="N127" s="12"/>
    </row>
    <row r="128" spans="1:14" ht="22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N128" s="12"/>
    </row>
    <row r="129" spans="1:14" ht="25" customHeight="1">
      <c r="A129" s="1"/>
      <c r="B129" s="4" t="s">
        <v>21</v>
      </c>
      <c r="C129" s="4"/>
      <c r="D129" s="4"/>
      <c r="E129" s="4"/>
      <c r="F129" s="4"/>
      <c r="G129" s="4"/>
      <c r="H129" s="4"/>
      <c r="I129" s="4"/>
      <c r="J129" s="4"/>
      <c r="K129" s="1"/>
      <c r="L129" s="1"/>
      <c r="N129" s="12"/>
    </row>
    <row r="130" spans="1:14" ht="22" customHeight="1">
      <c r="A130" s="1"/>
      <c r="B130" s="18" t="s">
        <v>435</v>
      </c>
      <c r="C130" s="18" t="s">
        <v>436</v>
      </c>
      <c r="D130" s="14">
        <v>1</v>
      </c>
      <c r="E130" s="14">
        <v>8</v>
      </c>
      <c r="F130" s="15">
        <v>1100</v>
      </c>
      <c r="G130" s="19">
        <f t="shared" ref="G130:G137" si="21">ROUND(D130*E130*F130,0)</f>
        <v>8800</v>
      </c>
      <c r="H130" s="25">
        <f>Planning!F13</f>
        <v>0.35</v>
      </c>
      <c r="I130" s="19">
        <f t="shared" ref="I130:I137" si="22">ROUND(G130*H130,0)</f>
        <v>3080</v>
      </c>
      <c r="J130" s="19">
        <f t="shared" ref="J130:J137" si="23">SUM(G130,I130)</f>
        <v>11880</v>
      </c>
      <c r="K130" s="1"/>
      <c r="L130" s="1" t="s">
        <v>171</v>
      </c>
      <c r="N130" s="12" t="s">
        <v>437</v>
      </c>
    </row>
    <row r="131" spans="1:14" ht="22" customHeight="1">
      <c r="A131" s="1"/>
      <c r="B131" s="1" t="s">
        <v>438</v>
      </c>
      <c r="C131" s="1" t="s">
        <v>439</v>
      </c>
      <c r="D131" s="6">
        <v>1</v>
      </c>
      <c r="E131" s="6">
        <v>3</v>
      </c>
      <c r="F131" s="8">
        <v>1200</v>
      </c>
      <c r="G131" s="16">
        <f t="shared" si="21"/>
        <v>3600</v>
      </c>
      <c r="H131" s="17">
        <v>0</v>
      </c>
      <c r="I131" s="16">
        <f t="shared" si="22"/>
        <v>0</v>
      </c>
      <c r="J131" s="16">
        <f t="shared" si="23"/>
        <v>3600</v>
      </c>
      <c r="K131" s="1"/>
      <c r="L131" s="1" t="s">
        <v>171</v>
      </c>
      <c r="N131" s="12" t="s">
        <v>440</v>
      </c>
    </row>
    <row r="132" spans="1:14" ht="22" customHeight="1">
      <c r="A132" s="1"/>
      <c r="B132" s="18" t="s">
        <v>441</v>
      </c>
      <c r="C132" s="18" t="s">
        <v>442</v>
      </c>
      <c r="D132" s="14">
        <v>1</v>
      </c>
      <c r="E132" s="14">
        <v>1</v>
      </c>
      <c r="F132" s="15">
        <v>6000</v>
      </c>
      <c r="G132" s="19">
        <f t="shared" si="21"/>
        <v>6000</v>
      </c>
      <c r="H132" s="20">
        <v>0</v>
      </c>
      <c r="I132" s="19">
        <f t="shared" si="22"/>
        <v>0</v>
      </c>
      <c r="J132" s="19">
        <f t="shared" si="23"/>
        <v>6000</v>
      </c>
      <c r="K132" s="1"/>
      <c r="L132" s="1" t="s">
        <v>282</v>
      </c>
      <c r="N132" s="12" t="s">
        <v>443</v>
      </c>
    </row>
    <row r="133" spans="1:14" ht="22" customHeight="1">
      <c r="A133" s="1"/>
      <c r="B133" s="1" t="s">
        <v>444</v>
      </c>
      <c r="C133" s="1" t="s">
        <v>445</v>
      </c>
      <c r="D133" s="6">
        <v>1</v>
      </c>
      <c r="E133" s="6">
        <v>1</v>
      </c>
      <c r="F133" s="8">
        <v>12000</v>
      </c>
      <c r="G133" s="16">
        <f t="shared" si="21"/>
        <v>12000</v>
      </c>
      <c r="H133" s="17">
        <v>0</v>
      </c>
      <c r="I133" s="16">
        <f t="shared" si="22"/>
        <v>0</v>
      </c>
      <c r="J133" s="16">
        <f t="shared" si="23"/>
        <v>12000</v>
      </c>
      <c r="K133" s="1"/>
      <c r="L133" s="1" t="s">
        <v>282</v>
      </c>
      <c r="N133" s="12" t="s">
        <v>446</v>
      </c>
    </row>
    <row r="134" spans="1:14" ht="22" customHeight="1">
      <c r="A134" s="1"/>
      <c r="B134" s="18" t="s">
        <v>447</v>
      </c>
      <c r="C134" s="18" t="s">
        <v>448</v>
      </c>
      <c r="D134" s="14">
        <v>1</v>
      </c>
      <c r="E134" s="14">
        <v>8</v>
      </c>
      <c r="F134" s="15">
        <v>850</v>
      </c>
      <c r="G134" s="19">
        <f t="shared" si="21"/>
        <v>6800</v>
      </c>
      <c r="H134" s="25">
        <f>Planning!F13</f>
        <v>0.35</v>
      </c>
      <c r="I134" s="19">
        <f t="shared" si="22"/>
        <v>2380</v>
      </c>
      <c r="J134" s="19">
        <f t="shared" si="23"/>
        <v>9180</v>
      </c>
      <c r="K134" s="1"/>
      <c r="L134" s="1" t="s">
        <v>171</v>
      </c>
      <c r="N134" s="12" t="s">
        <v>449</v>
      </c>
    </row>
    <row r="135" spans="1:14" ht="22" customHeight="1">
      <c r="A135" s="1"/>
      <c r="B135" s="1" t="s">
        <v>450</v>
      </c>
      <c r="C135" s="1" t="s">
        <v>451</v>
      </c>
      <c r="D135" s="6">
        <v>1</v>
      </c>
      <c r="E135" s="6">
        <v>1</v>
      </c>
      <c r="F135" s="8">
        <v>12000</v>
      </c>
      <c r="G135" s="16">
        <f t="shared" si="21"/>
        <v>12000</v>
      </c>
      <c r="H135" s="17">
        <v>0</v>
      </c>
      <c r="I135" s="16">
        <f t="shared" si="22"/>
        <v>0</v>
      </c>
      <c r="J135" s="16">
        <f t="shared" si="23"/>
        <v>12000</v>
      </c>
      <c r="K135" s="1"/>
      <c r="L135" s="1" t="s">
        <v>282</v>
      </c>
      <c r="N135" s="12" t="s">
        <v>452</v>
      </c>
    </row>
    <row r="136" spans="1:14" ht="22" customHeight="1">
      <c r="A136" s="1"/>
      <c r="B136" s="18" t="s">
        <v>453</v>
      </c>
      <c r="C136" s="18" t="s">
        <v>454</v>
      </c>
      <c r="D136" s="14">
        <v>1</v>
      </c>
      <c r="E136" s="26">
        <f>Planning!F7+2</f>
        <v>26</v>
      </c>
      <c r="F136" s="15">
        <v>300</v>
      </c>
      <c r="G136" s="19">
        <f t="shared" si="21"/>
        <v>7800</v>
      </c>
      <c r="H136" s="20">
        <v>0</v>
      </c>
      <c r="I136" s="19">
        <f t="shared" si="22"/>
        <v>0</v>
      </c>
      <c r="J136" s="19">
        <f t="shared" si="23"/>
        <v>7800</v>
      </c>
      <c r="K136" s="1"/>
      <c r="L136" s="1" t="s">
        <v>171</v>
      </c>
      <c r="N136" s="12" t="s">
        <v>455</v>
      </c>
    </row>
    <row r="137" spans="1:14" ht="22" customHeight="1">
      <c r="A137" s="1"/>
      <c r="B137" s="1" t="s">
        <v>456</v>
      </c>
      <c r="C137" s="1" t="s">
        <v>457</v>
      </c>
      <c r="D137" s="6">
        <v>1</v>
      </c>
      <c r="E137" s="6">
        <v>1</v>
      </c>
      <c r="F137" s="8">
        <v>7000</v>
      </c>
      <c r="G137" s="16">
        <f t="shared" si="21"/>
        <v>7000</v>
      </c>
      <c r="H137" s="17">
        <v>0</v>
      </c>
      <c r="I137" s="16">
        <f t="shared" si="22"/>
        <v>0</v>
      </c>
      <c r="J137" s="16">
        <f t="shared" si="23"/>
        <v>7000</v>
      </c>
      <c r="K137" s="1"/>
      <c r="L137" s="1" t="s">
        <v>207</v>
      </c>
      <c r="N137" s="12" t="s">
        <v>458</v>
      </c>
    </row>
    <row r="138" spans="1:14" ht="22" customHeight="1">
      <c r="A138" s="1"/>
      <c r="B138" s="22"/>
      <c r="C138" s="22" t="s">
        <v>459</v>
      </c>
      <c r="D138" s="22"/>
      <c r="E138" s="22"/>
      <c r="F138" s="22"/>
      <c r="G138" s="23">
        <f>SUM(G130:G137)</f>
        <v>64000</v>
      </c>
      <c r="H138" s="23"/>
      <c r="I138" s="23">
        <f>SUM(I130:I137)</f>
        <v>5460</v>
      </c>
      <c r="J138" s="23">
        <f>SUM(J130:J137)</f>
        <v>69460</v>
      </c>
      <c r="K138" s="1"/>
      <c r="L138" s="1"/>
      <c r="N138" s="12"/>
    </row>
    <row r="139" spans="1:14" ht="22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N139" s="12"/>
    </row>
    <row r="140" spans="1:14" ht="25" customHeight="1">
      <c r="A140" s="1"/>
      <c r="B140" s="4" t="s">
        <v>23</v>
      </c>
      <c r="C140" s="4"/>
      <c r="D140" s="4"/>
      <c r="E140" s="4"/>
      <c r="F140" s="4"/>
      <c r="G140" s="4"/>
      <c r="H140" s="4"/>
      <c r="I140" s="4"/>
      <c r="J140" s="4"/>
      <c r="K140" s="1"/>
      <c r="L140" s="1"/>
      <c r="N140" s="12"/>
    </row>
    <row r="141" spans="1:14" ht="22" customHeight="1">
      <c r="A141" s="1"/>
      <c r="B141" s="1" t="s">
        <v>460</v>
      </c>
      <c r="C141" s="1" t="s">
        <v>461</v>
      </c>
      <c r="D141" s="6">
        <v>12</v>
      </c>
      <c r="E141" s="6">
        <v>1</v>
      </c>
      <c r="F141" s="8">
        <v>750</v>
      </c>
      <c r="G141" s="16">
        <f t="shared" ref="G141:G146" si="24">ROUND(D141*E141*F141,0)</f>
        <v>9000</v>
      </c>
      <c r="H141" s="17">
        <v>0</v>
      </c>
      <c r="I141" s="16">
        <f t="shared" ref="I141:I146" si="25">ROUND(G141*H141,0)</f>
        <v>0</v>
      </c>
      <c r="J141" s="16">
        <f t="shared" ref="J141:J146" si="26">SUM(G141,I141)</f>
        <v>9000</v>
      </c>
      <c r="K141" s="1"/>
      <c r="L141" s="1" t="s">
        <v>462</v>
      </c>
      <c r="N141" s="12" t="s">
        <v>463</v>
      </c>
    </row>
    <row r="142" spans="1:14" ht="22" customHeight="1">
      <c r="A142" s="1"/>
      <c r="B142" s="18" t="s">
        <v>464</v>
      </c>
      <c r="C142" s="18" t="s">
        <v>465</v>
      </c>
      <c r="D142" s="14">
        <v>12</v>
      </c>
      <c r="E142" s="14">
        <v>20</v>
      </c>
      <c r="F142" s="15">
        <v>155</v>
      </c>
      <c r="G142" s="19">
        <f t="shared" si="24"/>
        <v>37200</v>
      </c>
      <c r="H142" s="20">
        <v>0</v>
      </c>
      <c r="I142" s="19">
        <f t="shared" si="25"/>
        <v>0</v>
      </c>
      <c r="J142" s="19">
        <f t="shared" si="26"/>
        <v>37200</v>
      </c>
      <c r="K142" s="1"/>
      <c r="L142" s="1" t="s">
        <v>466</v>
      </c>
      <c r="N142" s="12" t="s">
        <v>467</v>
      </c>
    </row>
    <row r="143" spans="1:14" ht="22" customHeight="1">
      <c r="A143" s="1"/>
      <c r="B143" s="1" t="s">
        <v>468</v>
      </c>
      <c r="C143" s="1" t="s">
        <v>469</v>
      </c>
      <c r="D143" s="6">
        <v>55</v>
      </c>
      <c r="E143" s="21">
        <f>Planning!F7</f>
        <v>24</v>
      </c>
      <c r="F143" s="8">
        <v>40</v>
      </c>
      <c r="G143" s="16">
        <f t="shared" si="24"/>
        <v>52800</v>
      </c>
      <c r="H143" s="17">
        <v>0</v>
      </c>
      <c r="I143" s="16">
        <f t="shared" si="25"/>
        <v>0</v>
      </c>
      <c r="J143" s="16">
        <f t="shared" si="26"/>
        <v>52800</v>
      </c>
      <c r="K143" s="1"/>
      <c r="L143" s="1" t="s">
        <v>171</v>
      </c>
      <c r="N143" s="12" t="s">
        <v>470</v>
      </c>
    </row>
    <row r="144" spans="1:14" ht="22" customHeight="1">
      <c r="A144" s="1"/>
      <c r="B144" s="18" t="s">
        <v>471</v>
      </c>
      <c r="C144" s="18" t="s">
        <v>472</v>
      </c>
      <c r="D144" s="14">
        <v>250</v>
      </c>
      <c r="E144" s="14">
        <v>1</v>
      </c>
      <c r="F144" s="15">
        <v>25</v>
      </c>
      <c r="G144" s="19">
        <f t="shared" si="24"/>
        <v>6250</v>
      </c>
      <c r="H144" s="20">
        <v>0</v>
      </c>
      <c r="I144" s="19">
        <f t="shared" si="25"/>
        <v>0</v>
      </c>
      <c r="J144" s="19">
        <f t="shared" si="26"/>
        <v>6250</v>
      </c>
      <c r="K144" s="1"/>
      <c r="L144" s="1" t="s">
        <v>203</v>
      </c>
      <c r="N144" s="12" t="s">
        <v>473</v>
      </c>
    </row>
    <row r="145" spans="1:14" ht="22" customHeight="1">
      <c r="A145" s="1"/>
      <c r="B145" s="1" t="s">
        <v>474</v>
      </c>
      <c r="C145" s="1" t="s">
        <v>475</v>
      </c>
      <c r="D145" s="6">
        <v>1</v>
      </c>
      <c r="E145" s="6">
        <v>1</v>
      </c>
      <c r="F145" s="8">
        <v>7500</v>
      </c>
      <c r="G145" s="16">
        <f t="shared" si="24"/>
        <v>7500</v>
      </c>
      <c r="H145" s="17">
        <v>0</v>
      </c>
      <c r="I145" s="16">
        <f t="shared" si="25"/>
        <v>0</v>
      </c>
      <c r="J145" s="16">
        <f t="shared" si="26"/>
        <v>7500</v>
      </c>
      <c r="K145" s="1"/>
      <c r="L145" s="1" t="s">
        <v>207</v>
      </c>
      <c r="N145" s="12" t="s">
        <v>476</v>
      </c>
    </row>
    <row r="146" spans="1:14" ht="22" customHeight="1">
      <c r="A146" s="1"/>
      <c r="B146" s="18" t="s">
        <v>477</v>
      </c>
      <c r="C146" s="18" t="s">
        <v>478</v>
      </c>
      <c r="D146" s="14">
        <v>1</v>
      </c>
      <c r="E146" s="14">
        <v>1</v>
      </c>
      <c r="F146" s="15">
        <v>5000</v>
      </c>
      <c r="G146" s="19">
        <f t="shared" si="24"/>
        <v>5000</v>
      </c>
      <c r="H146" s="20">
        <v>0</v>
      </c>
      <c r="I146" s="19">
        <f t="shared" si="25"/>
        <v>0</v>
      </c>
      <c r="J146" s="19">
        <f t="shared" si="26"/>
        <v>5000</v>
      </c>
      <c r="K146" s="1"/>
      <c r="L146" s="1" t="s">
        <v>207</v>
      </c>
      <c r="N146" s="12" t="s">
        <v>479</v>
      </c>
    </row>
    <row r="147" spans="1:14" ht="22" customHeight="1">
      <c r="A147" s="1"/>
      <c r="B147" s="22"/>
      <c r="C147" s="22" t="s">
        <v>480</v>
      </c>
      <c r="D147" s="22"/>
      <c r="E147" s="22"/>
      <c r="F147" s="22"/>
      <c r="G147" s="23">
        <f>SUM(G141:G146)</f>
        <v>117750</v>
      </c>
      <c r="H147" s="23"/>
      <c r="I147" s="23">
        <f>SUM(I141:I146)</f>
        <v>0</v>
      </c>
      <c r="J147" s="23">
        <f>SUM(J141:J146)</f>
        <v>117750</v>
      </c>
      <c r="K147" s="1"/>
      <c r="L147" s="1"/>
      <c r="N147" s="12"/>
    </row>
    <row r="148" spans="1:14" ht="22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N148" s="12"/>
    </row>
    <row r="149" spans="1:14" ht="25" customHeight="1">
      <c r="A149" s="1"/>
      <c r="B149" s="4" t="s">
        <v>24</v>
      </c>
      <c r="C149" s="4"/>
      <c r="D149" s="4"/>
      <c r="E149" s="4"/>
      <c r="F149" s="4"/>
      <c r="G149" s="4"/>
      <c r="H149" s="4"/>
      <c r="I149" s="4"/>
      <c r="J149" s="4"/>
      <c r="K149" s="1"/>
      <c r="L149" s="1"/>
      <c r="N149" s="12"/>
    </row>
    <row r="150" spans="1:14" ht="22" customHeight="1">
      <c r="A150" s="1"/>
      <c r="B150" s="18" t="s">
        <v>481</v>
      </c>
      <c r="C150" s="18" t="s">
        <v>482</v>
      </c>
      <c r="D150" s="14">
        <v>1</v>
      </c>
      <c r="E150" s="14">
        <v>28</v>
      </c>
      <c r="F150" s="15">
        <v>3500</v>
      </c>
      <c r="G150" s="19">
        <f t="shared" ref="G150:G159" si="27">ROUND(D150*E150*F150,0)</f>
        <v>98000</v>
      </c>
      <c r="H150" s="20">
        <v>0</v>
      </c>
      <c r="I150" s="19">
        <f t="shared" ref="I150:I159" si="28">ROUND(G150*H150,0)</f>
        <v>0</v>
      </c>
      <c r="J150" s="19">
        <f t="shared" ref="J150:J159" si="29">SUM(G150,I150)</f>
        <v>98000</v>
      </c>
      <c r="K150" s="1"/>
      <c r="L150" s="1" t="s">
        <v>153</v>
      </c>
      <c r="N150" s="12" t="s">
        <v>483</v>
      </c>
    </row>
    <row r="151" spans="1:14" ht="22" customHeight="1">
      <c r="A151" s="1"/>
      <c r="B151" s="1" t="s">
        <v>484</v>
      </c>
      <c r="C151" s="1" t="s">
        <v>485</v>
      </c>
      <c r="D151" s="6">
        <v>1</v>
      </c>
      <c r="E151" s="6">
        <v>1</v>
      </c>
      <c r="F151" s="8">
        <v>50000</v>
      </c>
      <c r="G151" s="16">
        <f t="shared" si="27"/>
        <v>50000</v>
      </c>
      <c r="H151" s="17">
        <v>0</v>
      </c>
      <c r="I151" s="16">
        <f t="shared" si="28"/>
        <v>0</v>
      </c>
      <c r="J151" s="16">
        <f t="shared" si="29"/>
        <v>50000</v>
      </c>
      <c r="K151" s="1"/>
      <c r="L151" s="1" t="s">
        <v>486</v>
      </c>
      <c r="N151" s="12" t="s">
        <v>487</v>
      </c>
    </row>
    <row r="152" spans="1:14" ht="22" customHeight="1">
      <c r="A152" s="1"/>
      <c r="B152" s="18" t="s">
        <v>488</v>
      </c>
      <c r="C152" s="18" t="s">
        <v>489</v>
      </c>
      <c r="D152" s="14">
        <v>1</v>
      </c>
      <c r="E152" s="14">
        <v>1</v>
      </c>
      <c r="F152" s="15">
        <v>25000</v>
      </c>
      <c r="G152" s="19">
        <f t="shared" si="27"/>
        <v>25000</v>
      </c>
      <c r="H152" s="20">
        <v>0</v>
      </c>
      <c r="I152" s="19">
        <f t="shared" si="28"/>
        <v>0</v>
      </c>
      <c r="J152" s="19">
        <f t="shared" si="29"/>
        <v>25000</v>
      </c>
      <c r="K152" s="1"/>
      <c r="L152" s="1" t="s">
        <v>282</v>
      </c>
      <c r="N152" s="12" t="s">
        <v>490</v>
      </c>
    </row>
    <row r="153" spans="1:14" ht="22" customHeight="1">
      <c r="A153" s="1"/>
      <c r="B153" s="1" t="s">
        <v>491</v>
      </c>
      <c r="C153" s="1" t="s">
        <v>492</v>
      </c>
      <c r="D153" s="6">
        <v>1</v>
      </c>
      <c r="E153" s="6">
        <v>1</v>
      </c>
      <c r="F153" s="8">
        <v>30000</v>
      </c>
      <c r="G153" s="16">
        <f t="shared" si="27"/>
        <v>30000</v>
      </c>
      <c r="H153" s="17">
        <v>0</v>
      </c>
      <c r="I153" s="16">
        <f t="shared" si="28"/>
        <v>0</v>
      </c>
      <c r="J153" s="16">
        <f t="shared" si="29"/>
        <v>30000</v>
      </c>
      <c r="K153" s="1"/>
      <c r="L153" s="1" t="s">
        <v>486</v>
      </c>
      <c r="N153" s="12" t="s">
        <v>493</v>
      </c>
    </row>
    <row r="154" spans="1:14" ht="22" customHeight="1">
      <c r="A154" s="1"/>
      <c r="B154" s="18" t="s">
        <v>494</v>
      </c>
      <c r="C154" s="18" t="s">
        <v>495</v>
      </c>
      <c r="D154" s="14">
        <v>1</v>
      </c>
      <c r="E154" s="14">
        <v>1</v>
      </c>
      <c r="F154" s="15">
        <v>35000</v>
      </c>
      <c r="G154" s="19">
        <f t="shared" si="27"/>
        <v>35000</v>
      </c>
      <c r="H154" s="20">
        <v>0</v>
      </c>
      <c r="I154" s="19">
        <f t="shared" si="28"/>
        <v>0</v>
      </c>
      <c r="J154" s="19">
        <f t="shared" si="29"/>
        <v>35000</v>
      </c>
      <c r="K154" s="1"/>
      <c r="L154" s="1" t="s">
        <v>486</v>
      </c>
      <c r="N154" s="12" t="s">
        <v>496</v>
      </c>
    </row>
    <row r="155" spans="1:14" ht="22" customHeight="1">
      <c r="A155" s="1"/>
      <c r="B155" s="1" t="s">
        <v>497</v>
      </c>
      <c r="C155" s="1" t="s">
        <v>498</v>
      </c>
      <c r="D155" s="6">
        <v>1</v>
      </c>
      <c r="E155" s="6">
        <v>1</v>
      </c>
      <c r="F155" s="8">
        <v>45000</v>
      </c>
      <c r="G155" s="16">
        <f t="shared" si="27"/>
        <v>45000</v>
      </c>
      <c r="H155" s="17">
        <v>0</v>
      </c>
      <c r="I155" s="16">
        <f t="shared" si="28"/>
        <v>0</v>
      </c>
      <c r="J155" s="16">
        <f t="shared" si="29"/>
        <v>45000</v>
      </c>
      <c r="K155" s="1"/>
      <c r="L155" s="1" t="s">
        <v>282</v>
      </c>
      <c r="N155" s="12" t="s">
        <v>499</v>
      </c>
    </row>
    <row r="156" spans="1:14" ht="22" customHeight="1">
      <c r="A156" s="1"/>
      <c r="B156" s="18" t="s">
        <v>500</v>
      </c>
      <c r="C156" s="18" t="s">
        <v>501</v>
      </c>
      <c r="D156" s="14">
        <v>1</v>
      </c>
      <c r="E156" s="14">
        <v>1</v>
      </c>
      <c r="F156" s="15">
        <v>55000</v>
      </c>
      <c r="G156" s="19">
        <f t="shared" si="27"/>
        <v>55000</v>
      </c>
      <c r="H156" s="20">
        <v>0</v>
      </c>
      <c r="I156" s="19">
        <f t="shared" si="28"/>
        <v>0</v>
      </c>
      <c r="J156" s="19">
        <f t="shared" si="29"/>
        <v>55000</v>
      </c>
      <c r="K156" s="1"/>
      <c r="L156" s="1" t="s">
        <v>282</v>
      </c>
      <c r="N156" s="12" t="s">
        <v>502</v>
      </c>
    </row>
    <row r="157" spans="1:14" ht="22" customHeight="1">
      <c r="A157" s="1"/>
      <c r="B157" s="1" t="s">
        <v>503</v>
      </c>
      <c r="C157" s="1" t="s">
        <v>504</v>
      </c>
      <c r="D157" s="6">
        <v>1</v>
      </c>
      <c r="E157" s="6">
        <v>1</v>
      </c>
      <c r="F157" s="8">
        <v>30000</v>
      </c>
      <c r="G157" s="16">
        <f t="shared" si="27"/>
        <v>30000</v>
      </c>
      <c r="H157" s="17">
        <v>0</v>
      </c>
      <c r="I157" s="16">
        <f t="shared" si="28"/>
        <v>0</v>
      </c>
      <c r="J157" s="16">
        <f t="shared" si="29"/>
        <v>30000</v>
      </c>
      <c r="K157" s="1"/>
      <c r="L157" s="1" t="s">
        <v>282</v>
      </c>
      <c r="N157" s="12" t="s">
        <v>505</v>
      </c>
    </row>
    <row r="158" spans="1:14" ht="22" customHeight="1">
      <c r="A158" s="1"/>
      <c r="B158" s="18" t="s">
        <v>506</v>
      </c>
      <c r="C158" s="18" t="s">
        <v>507</v>
      </c>
      <c r="D158" s="14">
        <v>1</v>
      </c>
      <c r="E158" s="14">
        <v>1</v>
      </c>
      <c r="F158" s="15">
        <v>18000</v>
      </c>
      <c r="G158" s="19">
        <f t="shared" si="27"/>
        <v>18000</v>
      </c>
      <c r="H158" s="20">
        <v>0</v>
      </c>
      <c r="I158" s="19">
        <f t="shared" si="28"/>
        <v>0</v>
      </c>
      <c r="J158" s="19">
        <f t="shared" si="29"/>
        <v>18000</v>
      </c>
      <c r="K158" s="1"/>
      <c r="L158" s="1" t="s">
        <v>282</v>
      </c>
      <c r="N158" s="12" t="s">
        <v>508</v>
      </c>
    </row>
    <row r="159" spans="1:14" ht="22" customHeight="1">
      <c r="A159" s="1"/>
      <c r="B159" s="1" t="s">
        <v>509</v>
      </c>
      <c r="C159" s="1" t="s">
        <v>510</v>
      </c>
      <c r="D159" s="6">
        <v>1</v>
      </c>
      <c r="E159" s="21">
        <f>Planning!F10</f>
        <v>36</v>
      </c>
      <c r="F159" s="8">
        <v>1400</v>
      </c>
      <c r="G159" s="16">
        <f t="shared" si="27"/>
        <v>50400</v>
      </c>
      <c r="H159" s="17">
        <v>0</v>
      </c>
      <c r="I159" s="16">
        <f t="shared" si="28"/>
        <v>0</v>
      </c>
      <c r="J159" s="16">
        <f t="shared" si="29"/>
        <v>50400</v>
      </c>
      <c r="K159" s="1"/>
      <c r="L159" s="1" t="s">
        <v>153</v>
      </c>
      <c r="N159" s="12" t="s">
        <v>511</v>
      </c>
    </row>
    <row r="160" spans="1:14" ht="22" customHeight="1">
      <c r="A160" s="1"/>
      <c r="B160" s="22"/>
      <c r="C160" s="22" t="s">
        <v>512</v>
      </c>
      <c r="D160" s="22"/>
      <c r="E160" s="22"/>
      <c r="F160" s="22"/>
      <c r="G160" s="23">
        <f>SUM(G150:G159)</f>
        <v>436400</v>
      </c>
      <c r="H160" s="23"/>
      <c r="I160" s="23">
        <f>SUM(I150:I159)</f>
        <v>0</v>
      </c>
      <c r="J160" s="23">
        <f>SUM(J150:J159)</f>
        <v>436400</v>
      </c>
      <c r="K160" s="1"/>
      <c r="L160" s="1"/>
      <c r="N160" s="12"/>
    </row>
    <row r="161" spans="1:14" ht="22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N161" s="12"/>
    </row>
    <row r="162" spans="1:14" ht="25" customHeight="1">
      <c r="A162" s="1"/>
      <c r="B162" s="4" t="s">
        <v>26</v>
      </c>
      <c r="C162" s="4"/>
      <c r="D162" s="4"/>
      <c r="E162" s="4"/>
      <c r="F162" s="4"/>
      <c r="G162" s="4"/>
      <c r="H162" s="4"/>
      <c r="I162" s="4"/>
      <c r="J162" s="4"/>
      <c r="K162" s="1"/>
      <c r="L162" s="1"/>
      <c r="N162" s="12"/>
    </row>
    <row r="163" spans="1:14" ht="22" customHeight="1">
      <c r="A163" s="1"/>
      <c r="B163" s="1" t="s">
        <v>513</v>
      </c>
      <c r="C163" s="1" t="s">
        <v>514</v>
      </c>
      <c r="D163" s="6">
        <v>1</v>
      </c>
      <c r="E163" s="21">
        <f>Planning!F20</f>
        <v>100</v>
      </c>
      <c r="F163" s="8">
        <v>1000</v>
      </c>
      <c r="G163" s="16">
        <f>ROUND(D163*E163*F163,0)</f>
        <v>100000</v>
      </c>
      <c r="H163" s="17">
        <v>0</v>
      </c>
      <c r="I163" s="16">
        <f>ROUND(G163*H163,0)</f>
        <v>0</v>
      </c>
      <c r="J163" s="16">
        <f>SUM(G163,I163)</f>
        <v>100000</v>
      </c>
      <c r="K163" s="1"/>
      <c r="L163" s="1" t="s">
        <v>515</v>
      </c>
      <c r="N163" s="12" t="s">
        <v>516</v>
      </c>
    </row>
    <row r="164" spans="1:14" ht="22" customHeight="1">
      <c r="A164" s="1"/>
      <c r="B164" s="18" t="s">
        <v>517</v>
      </c>
      <c r="C164" s="18" t="s">
        <v>518</v>
      </c>
      <c r="D164" s="14">
        <v>1</v>
      </c>
      <c r="E164" s="26">
        <f>Planning!F21</f>
        <v>130</v>
      </c>
      <c r="F164" s="15">
        <v>3000</v>
      </c>
      <c r="G164" s="19">
        <f>ROUND(D164*E164*F164,0)</f>
        <v>390000</v>
      </c>
      <c r="H164" s="20">
        <v>0</v>
      </c>
      <c r="I164" s="19">
        <f>ROUND(G164*H164,0)</f>
        <v>0</v>
      </c>
      <c r="J164" s="19">
        <f>SUM(G164,I164)</f>
        <v>390000</v>
      </c>
      <c r="K164" s="1"/>
      <c r="L164" s="1" t="s">
        <v>515</v>
      </c>
      <c r="N164" s="12" t="s">
        <v>519</v>
      </c>
    </row>
    <row r="165" spans="1:14" ht="22" customHeight="1">
      <c r="A165" s="1"/>
      <c r="B165" s="1" t="s">
        <v>520</v>
      </c>
      <c r="C165" s="1" t="s">
        <v>521</v>
      </c>
      <c r="D165" s="6">
        <v>1</v>
      </c>
      <c r="E165" s="21">
        <f>Planning!F22</f>
        <v>70</v>
      </c>
      <c r="F165" s="8">
        <v>6000</v>
      </c>
      <c r="G165" s="16">
        <f>ROUND(D165*E165*F165,0)</f>
        <v>420000</v>
      </c>
      <c r="H165" s="17">
        <v>0</v>
      </c>
      <c r="I165" s="16">
        <f>ROUND(G165*H165,0)</f>
        <v>0</v>
      </c>
      <c r="J165" s="16">
        <f>SUM(G165,I165)</f>
        <v>420000</v>
      </c>
      <c r="K165" s="1"/>
      <c r="L165" s="1" t="s">
        <v>515</v>
      </c>
      <c r="N165" s="12" t="s">
        <v>522</v>
      </c>
    </row>
    <row r="166" spans="1:14" ht="22" customHeight="1">
      <c r="A166" s="1"/>
      <c r="B166" s="18" t="s">
        <v>523</v>
      </c>
      <c r="C166" s="18" t="s">
        <v>524</v>
      </c>
      <c r="D166" s="14">
        <v>1</v>
      </c>
      <c r="E166" s="14">
        <v>1</v>
      </c>
      <c r="F166" s="15">
        <v>75000</v>
      </c>
      <c r="G166" s="19">
        <f>ROUND(D166*E166*F166,0)</f>
        <v>75000</v>
      </c>
      <c r="H166" s="20">
        <v>0</v>
      </c>
      <c r="I166" s="19">
        <f>ROUND(G166*H166,0)</f>
        <v>0</v>
      </c>
      <c r="J166" s="19">
        <f>SUM(G166,I166)</f>
        <v>75000</v>
      </c>
      <c r="K166" s="1"/>
      <c r="L166" s="1" t="s">
        <v>207</v>
      </c>
      <c r="N166" s="12" t="s">
        <v>525</v>
      </c>
    </row>
    <row r="167" spans="1:14" ht="22" customHeight="1">
      <c r="A167" s="1"/>
      <c r="B167" s="1" t="s">
        <v>526</v>
      </c>
      <c r="C167" s="1" t="s">
        <v>527</v>
      </c>
      <c r="D167" s="6">
        <v>1</v>
      </c>
      <c r="E167" s="6">
        <v>1</v>
      </c>
      <c r="F167" s="8">
        <v>25000</v>
      </c>
      <c r="G167" s="16">
        <f>ROUND(D167*E167*F167,0)</f>
        <v>25000</v>
      </c>
      <c r="H167" s="17">
        <v>0</v>
      </c>
      <c r="I167" s="16">
        <f>ROUND(G167*H167,0)</f>
        <v>0</v>
      </c>
      <c r="J167" s="16">
        <f>SUM(G167,I167)</f>
        <v>25000</v>
      </c>
      <c r="K167" s="1"/>
      <c r="L167" s="1" t="s">
        <v>282</v>
      </c>
      <c r="N167" s="12" t="s">
        <v>528</v>
      </c>
    </row>
    <row r="168" spans="1:14" ht="22" customHeight="1">
      <c r="A168" s="1"/>
      <c r="B168" s="22"/>
      <c r="C168" s="22" t="s">
        <v>529</v>
      </c>
      <c r="D168" s="22"/>
      <c r="E168" s="22"/>
      <c r="F168" s="22"/>
      <c r="G168" s="23">
        <f>SUM(G163:G167)</f>
        <v>1010000</v>
      </c>
      <c r="H168" s="23"/>
      <c r="I168" s="23">
        <f>SUM(I163:I167)</f>
        <v>0</v>
      </c>
      <c r="J168" s="23">
        <f>SUM(J163:J167)</f>
        <v>1010000</v>
      </c>
      <c r="K168" s="1"/>
      <c r="L168" s="1"/>
      <c r="N168" s="12"/>
    </row>
    <row r="169" spans="1:14" ht="22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N169" s="12"/>
    </row>
    <row r="170" spans="1:14" ht="25" customHeight="1">
      <c r="A170" s="1"/>
      <c r="B170" s="4" t="s">
        <v>27</v>
      </c>
      <c r="C170" s="4"/>
      <c r="D170" s="4"/>
      <c r="E170" s="4"/>
      <c r="F170" s="4"/>
      <c r="G170" s="4"/>
      <c r="H170" s="4"/>
      <c r="I170" s="4"/>
      <c r="J170" s="4"/>
      <c r="K170" s="1"/>
      <c r="L170" s="1"/>
      <c r="N170" s="12"/>
    </row>
    <row r="171" spans="1:14" ht="22" customHeight="1">
      <c r="A171" s="1"/>
      <c r="B171" s="1" t="s">
        <v>530</v>
      </c>
      <c r="C171" s="1" t="s">
        <v>531</v>
      </c>
      <c r="D171" s="6">
        <v>1</v>
      </c>
      <c r="E171" s="6">
        <v>24</v>
      </c>
      <c r="F171" s="8">
        <v>2800</v>
      </c>
      <c r="G171" s="16">
        <f t="shared" ref="G171:G181" si="30">ROUND(D171*E171*F171,0)</f>
        <v>67200</v>
      </c>
      <c r="H171" s="17">
        <v>0</v>
      </c>
      <c r="I171" s="16">
        <f t="shared" ref="I171:I181" si="31">ROUND(G171*H171,0)</f>
        <v>0</v>
      </c>
      <c r="J171" s="16">
        <f t="shared" ref="J171:J181" si="32">SUM(G171,I171)</f>
        <v>67200</v>
      </c>
      <c r="K171" s="1"/>
      <c r="L171" s="1" t="s">
        <v>153</v>
      </c>
      <c r="N171" s="12" t="s">
        <v>532</v>
      </c>
    </row>
    <row r="172" spans="1:14" ht="22" customHeight="1">
      <c r="A172" s="1"/>
      <c r="B172" s="18" t="s">
        <v>533</v>
      </c>
      <c r="C172" s="18" t="s">
        <v>534</v>
      </c>
      <c r="D172" s="14">
        <v>1</v>
      </c>
      <c r="E172" s="14">
        <v>12</v>
      </c>
      <c r="F172" s="15">
        <v>1600</v>
      </c>
      <c r="G172" s="19">
        <f t="shared" si="30"/>
        <v>19200</v>
      </c>
      <c r="H172" s="20">
        <v>0</v>
      </c>
      <c r="I172" s="19">
        <f t="shared" si="31"/>
        <v>0</v>
      </c>
      <c r="J172" s="19">
        <f t="shared" si="32"/>
        <v>19200</v>
      </c>
      <c r="K172" s="1"/>
      <c r="L172" s="1" t="s">
        <v>153</v>
      </c>
      <c r="N172" s="12" t="s">
        <v>535</v>
      </c>
    </row>
    <row r="173" spans="1:14" ht="22" customHeight="1">
      <c r="A173" s="1"/>
      <c r="B173" s="1" t="s">
        <v>536</v>
      </c>
      <c r="C173" s="1" t="s">
        <v>537</v>
      </c>
      <c r="D173" s="6">
        <v>1</v>
      </c>
      <c r="E173" s="6">
        <v>1</v>
      </c>
      <c r="F173" s="8">
        <v>15000</v>
      </c>
      <c r="G173" s="16">
        <f t="shared" si="30"/>
        <v>15000</v>
      </c>
      <c r="H173" s="17">
        <v>0</v>
      </c>
      <c r="I173" s="16">
        <f t="shared" si="31"/>
        <v>0</v>
      </c>
      <c r="J173" s="16">
        <f t="shared" si="32"/>
        <v>15000</v>
      </c>
      <c r="K173" s="1"/>
      <c r="L173" s="1" t="s">
        <v>282</v>
      </c>
      <c r="N173" s="12" t="s">
        <v>538</v>
      </c>
    </row>
    <row r="174" spans="1:14" ht="22" customHeight="1">
      <c r="A174" s="1"/>
      <c r="B174" s="18" t="s">
        <v>539</v>
      </c>
      <c r="C174" s="18" t="s">
        <v>540</v>
      </c>
      <c r="D174" s="14">
        <v>1</v>
      </c>
      <c r="E174" s="14">
        <v>1</v>
      </c>
      <c r="F174" s="15">
        <v>30000</v>
      </c>
      <c r="G174" s="19">
        <f t="shared" si="30"/>
        <v>30000</v>
      </c>
      <c r="H174" s="20">
        <v>0</v>
      </c>
      <c r="I174" s="19">
        <f t="shared" si="31"/>
        <v>0</v>
      </c>
      <c r="J174" s="19">
        <f t="shared" si="32"/>
        <v>30000</v>
      </c>
      <c r="K174" s="1"/>
      <c r="L174" s="1" t="s">
        <v>282</v>
      </c>
      <c r="N174" s="12" t="s">
        <v>541</v>
      </c>
    </row>
    <row r="175" spans="1:14" ht="22" customHeight="1">
      <c r="A175" s="1"/>
      <c r="B175" s="1" t="s">
        <v>542</v>
      </c>
      <c r="C175" s="1" t="s">
        <v>543</v>
      </c>
      <c r="D175" s="6">
        <v>1</v>
      </c>
      <c r="E175" s="6">
        <v>1</v>
      </c>
      <c r="F175" s="8">
        <v>10000</v>
      </c>
      <c r="G175" s="16">
        <f t="shared" si="30"/>
        <v>10000</v>
      </c>
      <c r="H175" s="17">
        <v>0</v>
      </c>
      <c r="I175" s="16">
        <f t="shared" si="31"/>
        <v>0</v>
      </c>
      <c r="J175" s="16">
        <f t="shared" si="32"/>
        <v>10000</v>
      </c>
      <c r="K175" s="1"/>
      <c r="L175" s="1" t="s">
        <v>282</v>
      </c>
      <c r="N175" s="12" t="s">
        <v>544</v>
      </c>
    </row>
    <row r="176" spans="1:14" ht="22" customHeight="1">
      <c r="A176" s="1"/>
      <c r="B176" s="18" t="s">
        <v>545</v>
      </c>
      <c r="C176" s="18" t="s">
        <v>546</v>
      </c>
      <c r="D176" s="14">
        <v>1</v>
      </c>
      <c r="E176" s="14">
        <v>1</v>
      </c>
      <c r="F176" s="15">
        <v>18000</v>
      </c>
      <c r="G176" s="19">
        <f t="shared" si="30"/>
        <v>18000</v>
      </c>
      <c r="H176" s="20">
        <v>0</v>
      </c>
      <c r="I176" s="19">
        <f t="shared" si="31"/>
        <v>0</v>
      </c>
      <c r="J176" s="19">
        <f t="shared" si="32"/>
        <v>18000</v>
      </c>
      <c r="K176" s="1"/>
      <c r="L176" s="1" t="s">
        <v>282</v>
      </c>
      <c r="N176" s="12" t="s">
        <v>547</v>
      </c>
    </row>
    <row r="177" spans="1:14" ht="22" customHeight="1">
      <c r="A177" s="1"/>
      <c r="B177" s="1" t="s">
        <v>548</v>
      </c>
      <c r="C177" s="1" t="s">
        <v>549</v>
      </c>
      <c r="D177" s="6">
        <v>1</v>
      </c>
      <c r="E177" s="6">
        <v>1</v>
      </c>
      <c r="F177" s="8">
        <v>22000</v>
      </c>
      <c r="G177" s="16">
        <f t="shared" si="30"/>
        <v>22000</v>
      </c>
      <c r="H177" s="17">
        <v>0</v>
      </c>
      <c r="I177" s="16">
        <f t="shared" si="31"/>
        <v>0</v>
      </c>
      <c r="J177" s="16">
        <f t="shared" si="32"/>
        <v>22000</v>
      </c>
      <c r="K177" s="1"/>
      <c r="L177" s="1" t="s">
        <v>282</v>
      </c>
      <c r="N177" s="12" t="s">
        <v>550</v>
      </c>
    </row>
    <row r="178" spans="1:14" ht="22" customHeight="1">
      <c r="A178" s="1"/>
      <c r="B178" s="18" t="s">
        <v>551</v>
      </c>
      <c r="C178" s="18" t="s">
        <v>552</v>
      </c>
      <c r="D178" s="14">
        <v>1</v>
      </c>
      <c r="E178" s="14">
        <v>1</v>
      </c>
      <c r="F178" s="15">
        <v>8000</v>
      </c>
      <c r="G178" s="19">
        <f t="shared" si="30"/>
        <v>8000</v>
      </c>
      <c r="H178" s="20">
        <v>0</v>
      </c>
      <c r="I178" s="19">
        <f t="shared" si="31"/>
        <v>0</v>
      </c>
      <c r="J178" s="19">
        <f t="shared" si="32"/>
        <v>8000</v>
      </c>
      <c r="K178" s="1"/>
      <c r="L178" s="1" t="s">
        <v>282</v>
      </c>
      <c r="N178" s="12" t="s">
        <v>553</v>
      </c>
    </row>
    <row r="179" spans="1:14" ht="22" customHeight="1">
      <c r="A179" s="1"/>
      <c r="B179" s="1" t="s">
        <v>554</v>
      </c>
      <c r="C179" s="1" t="s">
        <v>555</v>
      </c>
      <c r="D179" s="6">
        <v>1</v>
      </c>
      <c r="E179" s="6">
        <v>1</v>
      </c>
      <c r="F179" s="8">
        <v>20000</v>
      </c>
      <c r="G179" s="16">
        <f t="shared" si="30"/>
        <v>20000</v>
      </c>
      <c r="H179" s="17">
        <v>0</v>
      </c>
      <c r="I179" s="16">
        <f t="shared" si="31"/>
        <v>0</v>
      </c>
      <c r="J179" s="16">
        <f t="shared" si="32"/>
        <v>20000</v>
      </c>
      <c r="K179" s="1"/>
      <c r="L179" s="1" t="s">
        <v>282</v>
      </c>
      <c r="N179" s="12" t="s">
        <v>556</v>
      </c>
    </row>
    <row r="180" spans="1:14" ht="22" customHeight="1">
      <c r="A180" s="1"/>
      <c r="B180" s="18" t="s">
        <v>557</v>
      </c>
      <c r="C180" s="18" t="s">
        <v>558</v>
      </c>
      <c r="D180" s="14">
        <v>1</v>
      </c>
      <c r="E180" s="14">
        <v>1</v>
      </c>
      <c r="F180" s="15">
        <v>6500</v>
      </c>
      <c r="G180" s="19">
        <f t="shared" si="30"/>
        <v>6500</v>
      </c>
      <c r="H180" s="20">
        <v>0</v>
      </c>
      <c r="I180" s="19">
        <f t="shared" si="31"/>
        <v>0</v>
      </c>
      <c r="J180" s="19">
        <f t="shared" si="32"/>
        <v>6500</v>
      </c>
      <c r="K180" s="1"/>
      <c r="L180" s="1" t="s">
        <v>282</v>
      </c>
      <c r="N180" s="12" t="s">
        <v>559</v>
      </c>
    </row>
    <row r="181" spans="1:14" ht="22" customHeight="1">
      <c r="A181" s="1"/>
      <c r="B181" s="1" t="s">
        <v>560</v>
      </c>
      <c r="C181" s="1" t="s">
        <v>561</v>
      </c>
      <c r="D181" s="6">
        <v>1</v>
      </c>
      <c r="E181" s="6">
        <v>1</v>
      </c>
      <c r="F181" s="8">
        <v>6000</v>
      </c>
      <c r="G181" s="16">
        <f t="shared" si="30"/>
        <v>6000</v>
      </c>
      <c r="H181" s="17">
        <v>0</v>
      </c>
      <c r="I181" s="16">
        <f t="shared" si="31"/>
        <v>0</v>
      </c>
      <c r="J181" s="16">
        <f t="shared" si="32"/>
        <v>6000</v>
      </c>
      <c r="K181" s="1"/>
      <c r="L181" s="1" t="s">
        <v>282</v>
      </c>
      <c r="N181" s="12" t="s">
        <v>562</v>
      </c>
    </row>
    <row r="182" spans="1:14" ht="22" customHeight="1">
      <c r="A182" s="1"/>
      <c r="B182" s="22"/>
      <c r="C182" s="22" t="s">
        <v>563</v>
      </c>
      <c r="D182" s="22"/>
      <c r="E182" s="22"/>
      <c r="F182" s="22"/>
      <c r="G182" s="23">
        <f>SUM(G171:G181)</f>
        <v>221900</v>
      </c>
      <c r="H182" s="23"/>
      <c r="I182" s="23">
        <f>SUM(I171:I181)</f>
        <v>0</v>
      </c>
      <c r="J182" s="23">
        <f>SUM(J171:J181)</f>
        <v>221900</v>
      </c>
      <c r="K182" s="1"/>
      <c r="L182" s="1"/>
      <c r="N182" s="12"/>
    </row>
    <row r="183" spans="1:14" ht="22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N183" s="12"/>
    </row>
    <row r="184" spans="1:14" ht="25" customHeight="1">
      <c r="A184" s="1"/>
      <c r="B184" s="4" t="s">
        <v>29</v>
      </c>
      <c r="C184" s="4"/>
      <c r="D184" s="4"/>
      <c r="E184" s="4"/>
      <c r="F184" s="4"/>
      <c r="G184" s="4"/>
      <c r="H184" s="4"/>
      <c r="I184" s="4"/>
      <c r="J184" s="4"/>
      <c r="K184" s="1"/>
      <c r="L184" s="1"/>
      <c r="N184" s="12"/>
    </row>
    <row r="185" spans="1:14" ht="22" customHeight="1">
      <c r="A185" s="1"/>
      <c r="B185" s="1" t="s">
        <v>564</v>
      </c>
      <c r="C185" s="1" t="s">
        <v>565</v>
      </c>
      <c r="D185" s="6">
        <v>1</v>
      </c>
      <c r="E185" s="6">
        <v>1</v>
      </c>
      <c r="F185" s="8">
        <v>25000</v>
      </c>
      <c r="G185" s="16">
        <f t="shared" ref="G185:G190" si="33">ROUND(D185*E185*F185,0)</f>
        <v>25000</v>
      </c>
      <c r="H185" s="17">
        <v>0</v>
      </c>
      <c r="I185" s="16">
        <f t="shared" ref="I185:I190" si="34">ROUND(G185*H185,0)</f>
        <v>0</v>
      </c>
      <c r="J185" s="16">
        <f t="shared" ref="J185:J190" si="35">SUM(G185,I185)</f>
        <v>25000</v>
      </c>
      <c r="K185" s="1"/>
      <c r="L185" s="1" t="s">
        <v>566</v>
      </c>
      <c r="N185" s="12" t="s">
        <v>567</v>
      </c>
    </row>
    <row r="186" spans="1:14" ht="22" customHeight="1">
      <c r="A186" s="1"/>
      <c r="B186" s="18" t="s">
        <v>568</v>
      </c>
      <c r="C186" s="18" t="s">
        <v>569</v>
      </c>
      <c r="D186" s="14">
        <v>1</v>
      </c>
      <c r="E186" s="14">
        <v>1</v>
      </c>
      <c r="F186" s="15">
        <v>12000</v>
      </c>
      <c r="G186" s="19">
        <f t="shared" si="33"/>
        <v>12000</v>
      </c>
      <c r="H186" s="20">
        <v>0</v>
      </c>
      <c r="I186" s="19">
        <f t="shared" si="34"/>
        <v>0</v>
      </c>
      <c r="J186" s="19">
        <f t="shared" si="35"/>
        <v>12000</v>
      </c>
      <c r="K186" s="1"/>
      <c r="L186" s="1" t="s">
        <v>566</v>
      </c>
      <c r="N186" s="12" t="s">
        <v>570</v>
      </c>
    </row>
    <row r="187" spans="1:14" ht="22" customHeight="1">
      <c r="A187" s="1"/>
      <c r="B187" s="1" t="s">
        <v>571</v>
      </c>
      <c r="C187" s="1" t="s">
        <v>572</v>
      </c>
      <c r="D187" s="6">
        <v>1</v>
      </c>
      <c r="E187" s="6">
        <v>1</v>
      </c>
      <c r="F187" s="8">
        <v>18000</v>
      </c>
      <c r="G187" s="16">
        <f t="shared" si="33"/>
        <v>18000</v>
      </c>
      <c r="H187" s="17">
        <v>0</v>
      </c>
      <c r="I187" s="16">
        <f t="shared" si="34"/>
        <v>0</v>
      </c>
      <c r="J187" s="16">
        <f t="shared" si="35"/>
        <v>18000</v>
      </c>
      <c r="K187" s="1"/>
      <c r="L187" s="1" t="s">
        <v>282</v>
      </c>
      <c r="N187" s="12" t="s">
        <v>573</v>
      </c>
    </row>
    <row r="188" spans="1:14" ht="22" customHeight="1">
      <c r="A188" s="1"/>
      <c r="B188" s="18" t="s">
        <v>574</v>
      </c>
      <c r="C188" s="18" t="s">
        <v>575</v>
      </c>
      <c r="D188" s="14">
        <v>1</v>
      </c>
      <c r="E188" s="14">
        <v>1</v>
      </c>
      <c r="F188" s="15">
        <v>10000</v>
      </c>
      <c r="G188" s="19">
        <f t="shared" si="33"/>
        <v>10000</v>
      </c>
      <c r="H188" s="20">
        <v>0</v>
      </c>
      <c r="I188" s="19">
        <f t="shared" si="34"/>
        <v>0</v>
      </c>
      <c r="J188" s="19">
        <f t="shared" si="35"/>
        <v>10000</v>
      </c>
      <c r="K188" s="1"/>
      <c r="L188" s="1" t="s">
        <v>207</v>
      </c>
      <c r="N188" s="12" t="s">
        <v>576</v>
      </c>
    </row>
    <row r="189" spans="1:14" ht="22" customHeight="1">
      <c r="A189" s="1"/>
      <c r="B189" s="1" t="s">
        <v>577</v>
      </c>
      <c r="C189" s="1" t="s">
        <v>578</v>
      </c>
      <c r="D189" s="6">
        <v>1</v>
      </c>
      <c r="E189" s="6">
        <v>1</v>
      </c>
      <c r="F189" s="8">
        <v>15000</v>
      </c>
      <c r="G189" s="16">
        <f t="shared" si="33"/>
        <v>15000</v>
      </c>
      <c r="H189" s="17">
        <v>0</v>
      </c>
      <c r="I189" s="16">
        <f t="shared" si="34"/>
        <v>0</v>
      </c>
      <c r="J189" s="16">
        <f t="shared" si="35"/>
        <v>15000</v>
      </c>
      <c r="K189" s="1"/>
      <c r="L189" s="1" t="s">
        <v>282</v>
      </c>
      <c r="N189" s="12" t="s">
        <v>579</v>
      </c>
    </row>
    <row r="190" spans="1:14" ht="22" customHeight="1">
      <c r="A190" s="1"/>
      <c r="B190" s="18" t="s">
        <v>580</v>
      </c>
      <c r="C190" s="18" t="s">
        <v>581</v>
      </c>
      <c r="D190" s="14">
        <v>1</v>
      </c>
      <c r="E190" s="14">
        <v>1</v>
      </c>
      <c r="F190" s="15">
        <v>12000</v>
      </c>
      <c r="G190" s="19">
        <f t="shared" si="33"/>
        <v>12000</v>
      </c>
      <c r="H190" s="20">
        <v>0</v>
      </c>
      <c r="I190" s="19">
        <f t="shared" si="34"/>
        <v>0</v>
      </c>
      <c r="J190" s="19">
        <f t="shared" si="35"/>
        <v>12000</v>
      </c>
      <c r="K190" s="1"/>
      <c r="L190" s="1" t="s">
        <v>282</v>
      </c>
      <c r="N190" s="12" t="s">
        <v>582</v>
      </c>
    </row>
    <row r="191" spans="1:14" ht="22" customHeight="1">
      <c r="A191" s="1"/>
      <c r="B191" s="22"/>
      <c r="C191" s="22" t="s">
        <v>583</v>
      </c>
      <c r="D191" s="22"/>
      <c r="E191" s="22"/>
      <c r="F191" s="22"/>
      <c r="G191" s="23">
        <f>SUM(G185:G190)</f>
        <v>92000</v>
      </c>
      <c r="H191" s="23"/>
      <c r="I191" s="23">
        <f>SUM(I185:I190)</f>
        <v>0</v>
      </c>
      <c r="J191" s="23">
        <f>SUM(J185:J190)</f>
        <v>92000</v>
      </c>
      <c r="K191" s="1"/>
      <c r="L191" s="1"/>
      <c r="N191" s="12"/>
    </row>
    <row r="192" spans="1:14" ht="22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N192" s="12"/>
    </row>
    <row r="193" spans="1:14" ht="25" customHeight="1">
      <c r="A193" s="1"/>
      <c r="B193" s="4" t="s">
        <v>30</v>
      </c>
      <c r="C193" s="4"/>
      <c r="D193" s="4"/>
      <c r="E193" s="4"/>
      <c r="F193" s="4"/>
      <c r="G193" s="4"/>
      <c r="H193" s="4"/>
      <c r="I193" s="4"/>
      <c r="J193" s="4"/>
      <c r="K193" s="1"/>
      <c r="L193" s="1"/>
      <c r="N193" s="12"/>
    </row>
    <row r="194" spans="1:14" ht="22" customHeight="1">
      <c r="A194" s="1"/>
      <c r="B194" s="18" t="s">
        <v>584</v>
      </c>
      <c r="C194" s="18" t="s">
        <v>585</v>
      </c>
      <c r="D194" s="14">
        <v>1</v>
      </c>
      <c r="E194" s="14">
        <v>1</v>
      </c>
      <c r="F194" s="15">
        <v>6000</v>
      </c>
      <c r="G194" s="19">
        <f>ROUND(D194*E194*F194,0)</f>
        <v>6000</v>
      </c>
      <c r="H194" s="20">
        <v>0</v>
      </c>
      <c r="I194" s="19">
        <f>ROUND(G194*H194,0)</f>
        <v>0</v>
      </c>
      <c r="J194" s="19">
        <f>SUM(G194,I194)</f>
        <v>6000</v>
      </c>
      <c r="K194" s="1"/>
      <c r="L194" s="1" t="s">
        <v>282</v>
      </c>
      <c r="N194" s="12" t="s">
        <v>586</v>
      </c>
    </row>
    <row r="195" spans="1:14" ht="22" customHeight="1">
      <c r="A195" s="1"/>
      <c r="B195" s="1" t="s">
        <v>587</v>
      </c>
      <c r="C195" s="1" t="s">
        <v>588</v>
      </c>
      <c r="D195" s="6">
        <v>1</v>
      </c>
      <c r="E195" s="6">
        <v>1</v>
      </c>
      <c r="F195" s="8">
        <v>6000</v>
      </c>
      <c r="G195" s="16">
        <f>ROUND(D195*E195*F195,0)</f>
        <v>6000</v>
      </c>
      <c r="H195" s="17">
        <v>0</v>
      </c>
      <c r="I195" s="16">
        <f>ROUND(G195*H195,0)</f>
        <v>0</v>
      </c>
      <c r="J195" s="16">
        <f>SUM(G195,I195)</f>
        <v>6000</v>
      </c>
      <c r="K195" s="1"/>
      <c r="L195" s="1" t="s">
        <v>282</v>
      </c>
      <c r="N195" s="12" t="s">
        <v>589</v>
      </c>
    </row>
    <row r="196" spans="1:14" ht="22" customHeight="1">
      <c r="A196" s="1"/>
      <c r="B196" s="18" t="s">
        <v>590</v>
      </c>
      <c r="C196" s="18" t="s">
        <v>591</v>
      </c>
      <c r="D196" s="14">
        <v>24</v>
      </c>
      <c r="E196" s="14">
        <v>1</v>
      </c>
      <c r="F196" s="15">
        <v>80</v>
      </c>
      <c r="G196" s="19">
        <f>ROUND(D196*E196*F196,0)</f>
        <v>1920</v>
      </c>
      <c r="H196" s="20">
        <v>0</v>
      </c>
      <c r="I196" s="19">
        <f>ROUND(G196*H196,0)</f>
        <v>0</v>
      </c>
      <c r="J196" s="19">
        <f>SUM(G196,I196)</f>
        <v>1920</v>
      </c>
      <c r="K196" s="1"/>
      <c r="L196" s="1" t="s">
        <v>592</v>
      </c>
      <c r="N196" s="12" t="s">
        <v>593</v>
      </c>
    </row>
    <row r="197" spans="1:14" ht="22" customHeight="1">
      <c r="A197" s="1"/>
      <c r="B197" s="1" t="s">
        <v>594</v>
      </c>
      <c r="C197" s="1" t="s">
        <v>595</v>
      </c>
      <c r="D197" s="6">
        <v>1</v>
      </c>
      <c r="E197" s="6">
        <v>1</v>
      </c>
      <c r="F197" s="8">
        <v>5000</v>
      </c>
      <c r="G197" s="16">
        <f>ROUND(D197*E197*F197,0)</f>
        <v>5000</v>
      </c>
      <c r="H197" s="17">
        <v>0</v>
      </c>
      <c r="I197" s="16">
        <f>ROUND(G197*H197,0)</f>
        <v>0</v>
      </c>
      <c r="J197" s="16">
        <f>SUM(G197,I197)</f>
        <v>5000</v>
      </c>
      <c r="K197" s="1"/>
      <c r="L197" s="1" t="s">
        <v>207</v>
      </c>
      <c r="N197" s="12" t="s">
        <v>596</v>
      </c>
    </row>
    <row r="198" spans="1:14" ht="22" customHeight="1">
      <c r="A198" s="1"/>
      <c r="B198" s="22"/>
      <c r="C198" s="22" t="s">
        <v>597</v>
      </c>
      <c r="D198" s="22"/>
      <c r="E198" s="22"/>
      <c r="F198" s="22"/>
      <c r="G198" s="23">
        <f>SUM(G194:G197)</f>
        <v>18920</v>
      </c>
      <c r="H198" s="23"/>
      <c r="I198" s="23">
        <f>SUM(I194:I197)</f>
        <v>0</v>
      </c>
      <c r="J198" s="23">
        <f>SUM(J194:J197)</f>
        <v>18920</v>
      </c>
      <c r="K198" s="1"/>
      <c r="L198" s="1"/>
      <c r="N198" s="12"/>
    </row>
    <row r="199" spans="1:14" ht="22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N199" s="12"/>
    </row>
    <row r="200" spans="1:14" ht="22" customHeight="1">
      <c r="A200" s="1"/>
      <c r="B200" s="9"/>
      <c r="C200" s="9" t="s">
        <v>598</v>
      </c>
      <c r="D200" s="9"/>
      <c r="E200" s="9"/>
      <c r="F200" s="9"/>
      <c r="G200" s="30">
        <f>SUM(G16,G23,G41,G65,G77,G97,G105,G116,G127,G138,G147,G160,G168,G182,G191,G198)</f>
        <v>3391010</v>
      </c>
      <c r="H200" s="30"/>
      <c r="I200" s="30">
        <f>SUM(I16,I23,I41,I65,I77,I97,I105,I116,I127,I138,I147,I160,I168,I182,I191,I198)</f>
        <v>267211</v>
      </c>
      <c r="J200" s="30">
        <f>SUM(J16,J23,J41,J65,J77,J97,J105,J116,J127,J138,J147,J160,J168,J182,J191,J198)</f>
        <v>3658221</v>
      </c>
      <c r="K200" s="1"/>
      <c r="L200" s="1"/>
      <c r="N200" s="12"/>
    </row>
    <row r="201" spans="1:14" ht="22" customHeight="1">
      <c r="A201" s="1"/>
      <c r="B201" s="1"/>
      <c r="C201" s="1" t="s">
        <v>32</v>
      </c>
      <c r="D201" s="1"/>
      <c r="E201" s="1"/>
      <c r="F201" s="27">
        <f>Planning!F14</f>
        <v>0.1</v>
      </c>
      <c r="G201" s="16">
        <f>ROUND(SUM(G26,G27,G28,G29,G30,G31,G32,G33,G34,G35,G36,G38,G39)*F201,0)</f>
        <v>27200</v>
      </c>
      <c r="H201" s="27">
        <f>Planning!F11</f>
        <v>0.35</v>
      </c>
      <c r="I201" s="16">
        <f>ROUND(G201*H201,0)</f>
        <v>9520</v>
      </c>
      <c r="J201" s="16">
        <f>SUM(G201,I201)</f>
        <v>36720</v>
      </c>
      <c r="K201" s="1"/>
      <c r="L201" s="1"/>
      <c r="N201" s="12" t="s">
        <v>599</v>
      </c>
    </row>
    <row r="202" spans="1:14" ht="22" customHeight="1">
      <c r="A202" s="1"/>
      <c r="B202" s="1"/>
      <c r="C202" s="1" t="s">
        <v>33</v>
      </c>
      <c r="D202" s="1"/>
      <c r="E202" s="1"/>
      <c r="F202" s="27">
        <f>Planning!F15</f>
        <v>0.08</v>
      </c>
      <c r="G202" s="16"/>
      <c r="H202" s="16"/>
      <c r="I202" s="16"/>
      <c r="J202" s="16">
        <f>ROUND(SUM(G68,G69,G70,G71,G72,G73,G74,G75,G76,G80,G81,G82,G83,G84,G85,G86,G87,G88,G89,G90,G91,G92,G93,G94,G95,G96,G100,G101,G102,G103,G104,G108,G109,G110,G111,G112,G113,G114,G115)*F202,0)</f>
        <v>35351</v>
      </c>
      <c r="K202" s="1"/>
      <c r="L202" s="1"/>
      <c r="N202" s="12" t="s">
        <v>600</v>
      </c>
    </row>
    <row r="203" spans="1:14" ht="22" customHeight="1">
      <c r="A203" s="1"/>
      <c r="B203" s="1"/>
      <c r="C203" s="1" t="s">
        <v>601</v>
      </c>
      <c r="D203" s="1"/>
      <c r="E203" s="1"/>
      <c r="F203" s="1"/>
      <c r="G203" s="16"/>
      <c r="H203" s="16"/>
      <c r="I203" s="16"/>
      <c r="J203" s="16">
        <f>SUM(J200:J202)</f>
        <v>3730292</v>
      </c>
      <c r="K203" s="1"/>
      <c r="L203" s="1"/>
      <c r="N203" s="12"/>
    </row>
    <row r="204" spans="1:14" ht="22" customHeight="1">
      <c r="A204" s="1"/>
      <c r="B204" s="1"/>
      <c r="C204" s="1" t="s">
        <v>34</v>
      </c>
      <c r="D204" s="1"/>
      <c r="E204" s="1"/>
      <c r="F204" s="27">
        <f>Planning!F16</f>
        <v>0.1</v>
      </c>
      <c r="G204" s="16"/>
      <c r="H204" s="16"/>
      <c r="I204" s="16"/>
      <c r="J204" s="16">
        <f>ROUND(J203*F204,0)</f>
        <v>373029</v>
      </c>
      <c r="K204" s="1"/>
      <c r="L204" s="1"/>
      <c r="N204" s="12" t="s">
        <v>602</v>
      </c>
    </row>
    <row r="205" spans="1:14" ht="22" customHeight="1">
      <c r="A205" s="1"/>
      <c r="B205" s="1"/>
      <c r="C205" s="1" t="s">
        <v>35</v>
      </c>
      <c r="D205" s="1"/>
      <c r="E205" s="1"/>
      <c r="F205" s="27">
        <f>Planning!F17</f>
        <v>1.4999999999999999E-2</v>
      </c>
      <c r="G205" s="16"/>
      <c r="H205" s="16"/>
      <c r="I205" s="16"/>
      <c r="J205" s="16">
        <f>ROUND(J203*F205,0)</f>
        <v>55954</v>
      </c>
      <c r="K205" s="1"/>
      <c r="L205" s="1"/>
      <c r="N205" s="12" t="s">
        <v>603</v>
      </c>
    </row>
    <row r="206" spans="1:14" ht="22" customHeight="1">
      <c r="A206" s="1"/>
      <c r="B206" s="1"/>
      <c r="C206" s="1" t="s">
        <v>36</v>
      </c>
      <c r="D206" s="1"/>
      <c r="E206" s="1"/>
      <c r="F206" s="27">
        <f>Planning!F18</f>
        <v>0.02</v>
      </c>
      <c r="G206" s="16"/>
      <c r="H206" s="16"/>
      <c r="I206" s="16"/>
      <c r="J206" s="16">
        <f>ROUND(SUM(J203:J205)*F206,0)</f>
        <v>83186</v>
      </c>
      <c r="K206" s="1"/>
      <c r="L206" s="1"/>
      <c r="N206" s="12" t="s">
        <v>604</v>
      </c>
    </row>
    <row r="207" spans="1:14" ht="30" customHeight="1">
      <c r="A207" s="1"/>
      <c r="B207" s="28"/>
      <c r="C207" s="28" t="s">
        <v>605</v>
      </c>
      <c r="D207" s="28"/>
      <c r="E207" s="28"/>
      <c r="F207" s="28"/>
      <c r="G207" s="32"/>
      <c r="H207" s="32"/>
      <c r="I207" s="32"/>
      <c r="J207" s="32">
        <f>SUM(J203:J206)</f>
        <v>4242461</v>
      </c>
      <c r="K207" s="1"/>
      <c r="L207" s="1"/>
      <c r="N207" s="12"/>
    </row>
    <row r="208" spans="1:14" ht="22" customHeight="1">
      <c r="A208" s="1"/>
      <c r="B208" s="1"/>
      <c r="C208" s="1"/>
      <c r="D208" s="1"/>
      <c r="E208" s="1"/>
      <c r="F208" s="1"/>
      <c r="G208" s="16"/>
      <c r="H208" s="16"/>
      <c r="I208" s="16"/>
      <c r="J208" s="16"/>
      <c r="K208" s="1"/>
      <c r="L208" s="1"/>
      <c r="N208" s="12"/>
    </row>
    <row r="209" spans="1:14" ht="22" customHeight="1">
      <c r="A209" s="1"/>
      <c r="B209" s="1"/>
      <c r="C209" s="1" t="s">
        <v>37</v>
      </c>
      <c r="D209" s="1"/>
      <c r="E209" s="1"/>
      <c r="F209" s="1"/>
      <c r="G209" s="16"/>
      <c r="H209" s="16"/>
      <c r="I209" s="16"/>
      <c r="J209" s="31">
        <f>Planning!F19</f>
        <v>45000</v>
      </c>
      <c r="K209" s="1"/>
      <c r="L209" s="1"/>
      <c r="N209" s="12" t="s">
        <v>606</v>
      </c>
    </row>
    <row r="210" spans="1:14" ht="22" customHeight="1">
      <c r="A210" s="1"/>
      <c r="B210" s="29"/>
      <c r="C210" s="29" t="s">
        <v>607</v>
      </c>
      <c r="D210" s="29"/>
      <c r="E210" s="29"/>
      <c r="F210" s="29"/>
      <c r="G210" s="33"/>
      <c r="H210" s="33"/>
      <c r="I210" s="33"/>
      <c r="J210" s="33">
        <f>SUM(J207,J209)</f>
        <v>4287461</v>
      </c>
      <c r="K210" s="1"/>
      <c r="L210" s="1"/>
      <c r="N210" s="12"/>
    </row>
    <row r="211" spans="1:14" ht="2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N211" s="12"/>
    </row>
    <row r="212" spans="1:14" ht="2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N212" s="12"/>
    </row>
    <row r="213" spans="1:14" ht="2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N213" s="12"/>
    </row>
    <row r="214" spans="1:14" ht="2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N214" s="12"/>
    </row>
    <row r="215" spans="1:14" ht="22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N215" s="12"/>
    </row>
    <row r="216" spans="1:14" ht="22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N216" s="12"/>
    </row>
    <row r="217" spans="1:14" ht="22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N217" s="12"/>
    </row>
    <row r="218" spans="1:14" ht="22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N218" s="12"/>
    </row>
    <row r="219" spans="1:14" ht="22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N219" s="12"/>
    </row>
    <row r="220" spans="1:14" ht="22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N220" s="12"/>
    </row>
    <row r="221" spans="1:14" ht="22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N221" s="12"/>
    </row>
    <row r="222" spans="1:14" ht="22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N222" s="12"/>
    </row>
    <row r="223" spans="1:14" ht="22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N223" s="12"/>
    </row>
    <row r="224" spans="1:14" ht="2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N224" s="12"/>
    </row>
    <row r="225" spans="1:14" ht="22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N225" s="12"/>
    </row>
    <row r="226" spans="1:14" ht="22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N226" s="12"/>
    </row>
    <row r="227" spans="1:14" ht="2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N227" s="12"/>
    </row>
    <row r="228" spans="1:14" ht="22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N228" s="12"/>
    </row>
    <row r="229" spans="1:14" ht="2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N229" s="12"/>
    </row>
    <row r="230" spans="1:14" ht="22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N230" s="12"/>
    </row>
    <row r="231" spans="1:14" ht="22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N231" s="12"/>
    </row>
    <row r="232" spans="1:14" ht="22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N232" s="12"/>
    </row>
    <row r="233" spans="1:14" ht="22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N233" s="12"/>
    </row>
    <row r="234" spans="1:14" ht="22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N234" s="12"/>
    </row>
    <row r="235" spans="1:14" ht="22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N235" s="12"/>
    </row>
    <row r="236" spans="1:14" ht="22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N236" s="12"/>
    </row>
    <row r="237" spans="1:14" ht="22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N237" s="12"/>
    </row>
    <row r="238" spans="1:14" ht="22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N238" s="12"/>
    </row>
    <row r="239" spans="1:14" ht="22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N239" s="12"/>
    </row>
    <row r="240" spans="1:14" ht="22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N240" s="12"/>
    </row>
    <row r="241" spans="1:14" ht="22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N241" s="12"/>
    </row>
    <row r="242" spans="1:14" ht="22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N242" s="12"/>
    </row>
    <row r="243" spans="1:14" ht="22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N243" s="12"/>
    </row>
    <row r="244" spans="1:14" ht="22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N244" s="12"/>
    </row>
    <row r="245" spans="1:14" ht="22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N245" s="12"/>
    </row>
    <row r="246" spans="1:14" ht="22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N246" s="12"/>
    </row>
    <row r="247" spans="1:14" ht="22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N247" s="12"/>
    </row>
    <row r="248" spans="1:14" ht="22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N248" s="12"/>
    </row>
    <row r="249" spans="1:14" ht="22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N249" s="12"/>
    </row>
    <row r="250" spans="1:14" ht="22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N250" s="12"/>
    </row>
    <row r="251" spans="1:14" ht="22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N251" s="12"/>
    </row>
    <row r="252" spans="1:14" ht="22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N252" s="12"/>
    </row>
    <row r="253" spans="1:14" ht="22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N253" s="12"/>
    </row>
    <row r="254" spans="1:14" ht="22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N254" s="12"/>
    </row>
    <row r="255" spans="1:14" ht="22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N255" s="12"/>
    </row>
    <row r="256" spans="1:14" ht="22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N256" s="12"/>
    </row>
    <row r="257" spans="1:14" ht="2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N257" s="12"/>
    </row>
    <row r="258" spans="1:14" ht="2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N258" s="12"/>
    </row>
    <row r="259" spans="1:14" ht="22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N259" s="12"/>
    </row>
    <row r="260" spans="1:14" ht="2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N260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72A43"/>
  </sheetPr>
  <dimension ref="A1:N260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4"/>
  <cols>
    <col min="1" max="1" width="2" customWidth="1"/>
    <col min="2" max="2" width="9" customWidth="1"/>
    <col min="3" max="3" width="39" customWidth="1"/>
    <col min="4" max="5" width="10" customWidth="1"/>
    <col min="6" max="7" width="14" customWidth="1"/>
    <col min="8" max="8" width="10" customWidth="1"/>
    <col min="9" max="10" width="14" customWidth="1"/>
    <col min="11" max="11" width="3" customWidth="1"/>
    <col min="12" max="12" width="11" customWidth="1"/>
    <col min="13" max="13" width="3" customWidth="1"/>
    <col min="14" max="14" width="78" customWidth="1"/>
  </cols>
  <sheetData>
    <row r="1" spans="1:14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12"/>
    </row>
    <row r="2" spans="1:14" ht="22" customHeight="1">
      <c r="A2" s="1"/>
      <c r="B2" s="1"/>
      <c r="C2" s="2" t="s">
        <v>610</v>
      </c>
      <c r="D2" s="1"/>
      <c r="E2" s="1"/>
      <c r="F2" s="1"/>
      <c r="G2" s="1"/>
      <c r="H2" s="1"/>
      <c r="I2" s="1"/>
      <c r="J2" s="1"/>
      <c r="K2" s="1"/>
      <c r="L2" s="1"/>
      <c r="N2" s="12"/>
    </row>
    <row r="3" spans="1:14" ht="22" customHeight="1">
      <c r="A3" s="1"/>
      <c r="B3" s="3"/>
      <c r="C3" s="3"/>
      <c r="D3" s="3"/>
      <c r="E3" s="3"/>
      <c r="F3" s="3"/>
      <c r="G3" s="3"/>
      <c r="H3" s="3"/>
      <c r="I3" s="3"/>
      <c r="J3" s="3"/>
      <c r="K3" s="1"/>
      <c r="L3" s="1"/>
      <c r="N3" s="12"/>
    </row>
    <row r="4" spans="1:14" ht="22" customHeight="1">
      <c r="A4" s="1"/>
      <c r="B4" s="1"/>
      <c r="C4" s="1" t="s">
        <v>121</v>
      </c>
      <c r="D4" s="1"/>
      <c r="E4" s="1"/>
      <c r="F4" s="1"/>
      <c r="G4" s="1"/>
      <c r="H4" s="1"/>
      <c r="I4" s="1"/>
      <c r="J4" s="34">
        <f>J207</f>
        <v>19361120</v>
      </c>
      <c r="K4" s="1"/>
      <c r="L4" s="1"/>
      <c r="N4" s="12"/>
    </row>
    <row r="5" spans="1:14" ht="22" customHeight="1">
      <c r="A5" s="1"/>
      <c r="B5" s="1"/>
      <c r="C5" s="1" t="s">
        <v>8</v>
      </c>
      <c r="D5" s="11">
        <f>Planning!G7</f>
        <v>34</v>
      </c>
      <c r="E5" s="1"/>
      <c r="F5" s="1" t="s">
        <v>122</v>
      </c>
      <c r="G5" s="1"/>
      <c r="H5" s="1"/>
      <c r="I5" s="1"/>
      <c r="J5" s="1"/>
      <c r="K5" s="1"/>
      <c r="L5" s="1"/>
      <c r="N5" s="12" t="s">
        <v>123</v>
      </c>
    </row>
    <row r="6" spans="1:14" ht="2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12"/>
    </row>
    <row r="7" spans="1:14" ht="28" customHeight="1">
      <c r="A7" s="1"/>
      <c r="B7" s="5" t="s">
        <v>124</v>
      </c>
      <c r="C7" s="5" t="s">
        <v>125</v>
      </c>
      <c r="D7" s="5" t="s">
        <v>126</v>
      </c>
      <c r="E7" s="5" t="s">
        <v>127</v>
      </c>
      <c r="F7" s="5" t="s">
        <v>128</v>
      </c>
      <c r="G7" s="5" t="s">
        <v>129</v>
      </c>
      <c r="H7" s="5" t="s">
        <v>130</v>
      </c>
      <c r="I7" s="5" t="s">
        <v>131</v>
      </c>
      <c r="J7" s="5" t="s">
        <v>132</v>
      </c>
      <c r="K7" s="1"/>
      <c r="L7" s="9" t="s">
        <v>133</v>
      </c>
      <c r="N7" s="13" t="s">
        <v>134</v>
      </c>
    </row>
    <row r="8" spans="1:14" ht="22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N8" s="12"/>
    </row>
    <row r="9" spans="1:14" ht="25" customHeight="1">
      <c r="A9" s="1"/>
      <c r="B9" s="4" t="s">
        <v>12</v>
      </c>
      <c r="C9" s="4"/>
      <c r="D9" s="4"/>
      <c r="E9" s="4"/>
      <c r="F9" s="4"/>
      <c r="G9" s="4"/>
      <c r="H9" s="4"/>
      <c r="I9" s="4"/>
      <c r="J9" s="4"/>
      <c r="K9" s="1"/>
      <c r="L9" s="1"/>
      <c r="N9" s="12"/>
    </row>
    <row r="10" spans="1:14" ht="22" customHeight="1">
      <c r="A10" s="1"/>
      <c r="B10" s="18" t="s">
        <v>135</v>
      </c>
      <c r="C10" s="18" t="s">
        <v>136</v>
      </c>
      <c r="D10" s="14">
        <v>1</v>
      </c>
      <c r="E10" s="14">
        <v>1</v>
      </c>
      <c r="F10" s="15">
        <v>90000</v>
      </c>
      <c r="G10" s="19">
        <f t="shared" ref="G10:G15" si="0">ROUND(D10*E10*F10,0)</f>
        <v>90000</v>
      </c>
      <c r="H10" s="20">
        <v>0</v>
      </c>
      <c r="I10" s="19">
        <f t="shared" ref="I10:I15" si="1">ROUND(G10*H10,0)</f>
        <v>0</v>
      </c>
      <c r="J10" s="19">
        <f t="shared" ref="J10:J15" si="2">SUM(G10,I10)</f>
        <v>90000</v>
      </c>
      <c r="K10" s="1"/>
      <c r="L10" s="1" t="s">
        <v>137</v>
      </c>
      <c r="N10" s="12" t="s">
        <v>138</v>
      </c>
    </row>
    <row r="11" spans="1:14" ht="22" customHeight="1">
      <c r="A11" s="1"/>
      <c r="B11" s="1" t="s">
        <v>139</v>
      </c>
      <c r="C11" s="1" t="s">
        <v>140</v>
      </c>
      <c r="D11" s="6">
        <v>1</v>
      </c>
      <c r="E11" s="6">
        <v>1</v>
      </c>
      <c r="F11" s="8">
        <v>45000</v>
      </c>
      <c r="G11" s="16">
        <f t="shared" si="0"/>
        <v>45000</v>
      </c>
      <c r="H11" s="17">
        <v>0</v>
      </c>
      <c r="I11" s="16">
        <f t="shared" si="1"/>
        <v>0</v>
      </c>
      <c r="J11" s="16">
        <f t="shared" si="2"/>
        <v>45000</v>
      </c>
      <c r="K11" s="1"/>
      <c r="L11" s="1" t="s">
        <v>137</v>
      </c>
      <c r="N11" s="12" t="s">
        <v>141</v>
      </c>
    </row>
    <row r="12" spans="1:14" ht="22" customHeight="1">
      <c r="A12" s="1"/>
      <c r="B12" s="18" t="s">
        <v>142</v>
      </c>
      <c r="C12" s="18" t="s">
        <v>143</v>
      </c>
      <c r="D12" s="14">
        <v>1</v>
      </c>
      <c r="E12" s="14">
        <v>1</v>
      </c>
      <c r="F12" s="15">
        <v>40000</v>
      </c>
      <c r="G12" s="19">
        <f t="shared" si="0"/>
        <v>40000</v>
      </c>
      <c r="H12" s="20">
        <v>0</v>
      </c>
      <c r="I12" s="19">
        <f t="shared" si="1"/>
        <v>0</v>
      </c>
      <c r="J12" s="19">
        <f t="shared" si="2"/>
        <v>40000</v>
      </c>
      <c r="K12" s="1"/>
      <c r="L12" s="1" t="s">
        <v>137</v>
      </c>
      <c r="N12" s="12" t="s">
        <v>144</v>
      </c>
    </row>
    <row r="13" spans="1:14" ht="22" customHeight="1">
      <c r="A13" s="1"/>
      <c r="B13" s="1" t="s">
        <v>145</v>
      </c>
      <c r="C13" s="1" t="s">
        <v>146</v>
      </c>
      <c r="D13" s="6">
        <v>1</v>
      </c>
      <c r="E13" s="6">
        <v>1</v>
      </c>
      <c r="F13" s="8">
        <v>15000</v>
      </c>
      <c r="G13" s="16">
        <f t="shared" si="0"/>
        <v>15000</v>
      </c>
      <c r="H13" s="17">
        <v>0</v>
      </c>
      <c r="I13" s="16">
        <f t="shared" si="1"/>
        <v>0</v>
      </c>
      <c r="J13" s="16">
        <f t="shared" si="2"/>
        <v>15000</v>
      </c>
      <c r="K13" s="1"/>
      <c r="L13" s="1" t="s">
        <v>137</v>
      </c>
      <c r="N13" s="12" t="s">
        <v>147</v>
      </c>
    </row>
    <row r="14" spans="1:14" ht="22" customHeight="1">
      <c r="A14" s="1"/>
      <c r="B14" s="18" t="s">
        <v>148</v>
      </c>
      <c r="C14" s="18" t="s">
        <v>149</v>
      </c>
      <c r="D14" s="14">
        <v>1</v>
      </c>
      <c r="E14" s="14">
        <v>1</v>
      </c>
      <c r="F14" s="15">
        <v>45000</v>
      </c>
      <c r="G14" s="19">
        <f t="shared" si="0"/>
        <v>45000</v>
      </c>
      <c r="H14" s="20">
        <v>0</v>
      </c>
      <c r="I14" s="19">
        <f t="shared" si="1"/>
        <v>0</v>
      </c>
      <c r="J14" s="19">
        <f t="shared" si="2"/>
        <v>45000</v>
      </c>
      <c r="K14" s="1"/>
      <c r="L14" s="1" t="s">
        <v>137</v>
      </c>
      <c r="N14" s="12" t="s">
        <v>150</v>
      </c>
    </row>
    <row r="15" spans="1:14" ht="22" customHeight="1">
      <c r="A15" s="1"/>
      <c r="B15" s="1" t="s">
        <v>151</v>
      </c>
      <c r="C15" s="1" t="s">
        <v>152</v>
      </c>
      <c r="D15" s="6">
        <v>1</v>
      </c>
      <c r="E15" s="21">
        <f>Planning!G9</f>
        <v>8</v>
      </c>
      <c r="F15" s="8">
        <v>8000</v>
      </c>
      <c r="G15" s="16">
        <f t="shared" si="0"/>
        <v>64000</v>
      </c>
      <c r="H15" s="17">
        <v>0</v>
      </c>
      <c r="I15" s="16">
        <f t="shared" si="1"/>
        <v>0</v>
      </c>
      <c r="J15" s="16">
        <f t="shared" si="2"/>
        <v>64000</v>
      </c>
      <c r="K15" s="1"/>
      <c r="L15" s="1" t="s">
        <v>153</v>
      </c>
      <c r="N15" s="12" t="s">
        <v>154</v>
      </c>
    </row>
    <row r="16" spans="1:14" ht="22" customHeight="1">
      <c r="A16" s="1"/>
      <c r="B16" s="22"/>
      <c r="C16" s="22" t="s">
        <v>155</v>
      </c>
      <c r="D16" s="22"/>
      <c r="E16" s="22"/>
      <c r="F16" s="22"/>
      <c r="G16" s="23">
        <f>SUM(G10:G15)</f>
        <v>299000</v>
      </c>
      <c r="H16" s="23"/>
      <c r="I16" s="23">
        <f>SUM(I10:I15)</f>
        <v>0</v>
      </c>
      <c r="J16" s="23">
        <f>SUM(J10:J15)</f>
        <v>299000</v>
      </c>
      <c r="K16" s="1"/>
      <c r="L16" s="1"/>
      <c r="N16" s="12"/>
    </row>
    <row r="17" spans="1:14" ht="22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N17" s="12"/>
    </row>
    <row r="18" spans="1:14" ht="25" customHeight="1">
      <c r="A18" s="1"/>
      <c r="B18" s="4" t="s">
        <v>13</v>
      </c>
      <c r="C18" s="4"/>
      <c r="D18" s="4"/>
      <c r="E18" s="4"/>
      <c r="F18" s="4"/>
      <c r="G18" s="4"/>
      <c r="H18" s="4"/>
      <c r="I18" s="4"/>
      <c r="J18" s="4"/>
      <c r="K18" s="1"/>
      <c r="L18" s="1"/>
      <c r="N18" s="12"/>
    </row>
    <row r="19" spans="1:14" ht="22" customHeight="1">
      <c r="A19" s="1"/>
      <c r="B19" s="1" t="s">
        <v>156</v>
      </c>
      <c r="C19" s="1" t="s">
        <v>157</v>
      </c>
      <c r="D19" s="6">
        <v>1</v>
      </c>
      <c r="E19" s="6">
        <v>1</v>
      </c>
      <c r="F19" s="8">
        <v>250000</v>
      </c>
      <c r="G19" s="16">
        <f>ROUND(D19*E19*F19,0)</f>
        <v>250000</v>
      </c>
      <c r="H19" s="24">
        <f>Planning!G13</f>
        <v>0.4</v>
      </c>
      <c r="I19" s="16">
        <f>ROUND(G19*H19,0)</f>
        <v>100000</v>
      </c>
      <c r="J19" s="16">
        <f>SUM(G19,I19)</f>
        <v>350000</v>
      </c>
      <c r="K19" s="1"/>
      <c r="L19" s="1" t="s">
        <v>137</v>
      </c>
      <c r="N19" s="12" t="s">
        <v>158</v>
      </c>
    </row>
    <row r="20" spans="1:14" ht="22" customHeight="1">
      <c r="A20" s="1"/>
      <c r="B20" s="18" t="s">
        <v>159</v>
      </c>
      <c r="C20" s="18" t="s">
        <v>160</v>
      </c>
      <c r="D20" s="14">
        <v>1</v>
      </c>
      <c r="E20" s="14">
        <v>1</v>
      </c>
      <c r="F20" s="15">
        <v>220000</v>
      </c>
      <c r="G20" s="19">
        <f>ROUND(D20*E20*F20,0)</f>
        <v>220000</v>
      </c>
      <c r="H20" s="20">
        <v>0</v>
      </c>
      <c r="I20" s="19">
        <f>ROUND(G20*H20,0)</f>
        <v>0</v>
      </c>
      <c r="J20" s="19">
        <f>SUM(G20,I20)</f>
        <v>220000</v>
      </c>
      <c r="K20" s="1"/>
      <c r="L20" s="1" t="s">
        <v>137</v>
      </c>
      <c r="N20" s="12" t="s">
        <v>161</v>
      </c>
    </row>
    <row r="21" spans="1:14" ht="22" customHeight="1">
      <c r="A21" s="1"/>
      <c r="B21" s="1" t="s">
        <v>162</v>
      </c>
      <c r="C21" s="1" t="s">
        <v>163</v>
      </c>
      <c r="D21" s="6">
        <v>1</v>
      </c>
      <c r="E21" s="6">
        <v>16</v>
      </c>
      <c r="F21" s="8">
        <v>6000</v>
      </c>
      <c r="G21" s="16">
        <f>ROUND(D21*E21*F21,0)</f>
        <v>96000</v>
      </c>
      <c r="H21" s="24">
        <f>Planning!G13</f>
        <v>0.4</v>
      </c>
      <c r="I21" s="16">
        <f>ROUND(G21*H21,0)</f>
        <v>38400</v>
      </c>
      <c r="J21" s="16">
        <f>SUM(G21,I21)</f>
        <v>134400</v>
      </c>
      <c r="K21" s="1"/>
      <c r="L21" s="1" t="s">
        <v>153</v>
      </c>
      <c r="N21" s="12" t="s">
        <v>164</v>
      </c>
    </row>
    <row r="22" spans="1:14" ht="22" customHeight="1">
      <c r="A22" s="1"/>
      <c r="B22" s="18" t="s">
        <v>165</v>
      </c>
      <c r="C22" s="18" t="s">
        <v>166</v>
      </c>
      <c r="D22" s="14">
        <v>1</v>
      </c>
      <c r="E22" s="14">
        <v>16</v>
      </c>
      <c r="F22" s="15">
        <v>4000</v>
      </c>
      <c r="G22" s="19">
        <f>ROUND(D22*E22*F22,0)</f>
        <v>64000</v>
      </c>
      <c r="H22" s="20">
        <v>0</v>
      </c>
      <c r="I22" s="19">
        <f>ROUND(G22*H22,0)</f>
        <v>0</v>
      </c>
      <c r="J22" s="19">
        <f>SUM(G22,I22)</f>
        <v>64000</v>
      </c>
      <c r="K22" s="1"/>
      <c r="L22" s="1" t="s">
        <v>153</v>
      </c>
      <c r="N22" s="12" t="s">
        <v>167</v>
      </c>
    </row>
    <row r="23" spans="1:14" ht="22" customHeight="1">
      <c r="A23" s="1"/>
      <c r="B23" s="22"/>
      <c r="C23" s="22" t="s">
        <v>168</v>
      </c>
      <c r="D23" s="22"/>
      <c r="E23" s="22"/>
      <c r="F23" s="22"/>
      <c r="G23" s="23">
        <f>SUM(G19:G22)</f>
        <v>630000</v>
      </c>
      <c r="H23" s="23"/>
      <c r="I23" s="23">
        <f>SUM(I19:I22)</f>
        <v>138400</v>
      </c>
      <c r="J23" s="23">
        <f>SUM(J19:J22)</f>
        <v>768400</v>
      </c>
      <c r="K23" s="1"/>
      <c r="L23" s="1"/>
      <c r="N23" s="12"/>
    </row>
    <row r="24" spans="1:14" ht="2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N24" s="12"/>
    </row>
    <row r="25" spans="1:14" ht="25" customHeight="1">
      <c r="A25" s="1"/>
      <c r="B25" s="4" t="s">
        <v>14</v>
      </c>
      <c r="C25" s="4"/>
      <c r="D25" s="4"/>
      <c r="E25" s="4"/>
      <c r="F25" s="4"/>
      <c r="G25" s="4"/>
      <c r="H25" s="4"/>
      <c r="I25" s="4"/>
      <c r="J25" s="4"/>
      <c r="K25" s="1"/>
      <c r="L25" s="1"/>
      <c r="N25" s="12"/>
    </row>
    <row r="26" spans="1:14" ht="22" customHeight="1">
      <c r="A26" s="1"/>
      <c r="B26" s="18" t="s">
        <v>169</v>
      </c>
      <c r="C26" s="18" t="s">
        <v>170</v>
      </c>
      <c r="D26" s="14">
        <v>1</v>
      </c>
      <c r="E26" s="14">
        <v>28</v>
      </c>
      <c r="F26" s="15">
        <v>8000</v>
      </c>
      <c r="G26" s="19">
        <f t="shared" ref="G26:G40" si="3">ROUND(D26*E26*F26,0)</f>
        <v>224000</v>
      </c>
      <c r="H26" s="25">
        <f>Planning!G11</f>
        <v>0.35</v>
      </c>
      <c r="I26" s="19">
        <f t="shared" ref="I26:I40" si="4">ROUND(G26*H26,0)</f>
        <v>78400</v>
      </c>
      <c r="J26" s="19">
        <f t="shared" ref="J26:J40" si="5">SUM(G26,I26)</f>
        <v>302400</v>
      </c>
      <c r="K26" s="1"/>
      <c r="L26" s="1" t="s">
        <v>171</v>
      </c>
      <c r="N26" s="12" t="s">
        <v>172</v>
      </c>
    </row>
    <row r="27" spans="1:14" ht="22" customHeight="1">
      <c r="A27" s="1"/>
      <c r="B27" s="1" t="s">
        <v>173</v>
      </c>
      <c r="C27" s="1" t="s">
        <v>174</v>
      </c>
      <c r="D27" s="6">
        <v>1</v>
      </c>
      <c r="E27" s="6">
        <v>28</v>
      </c>
      <c r="F27" s="8">
        <v>8000</v>
      </c>
      <c r="G27" s="16">
        <f t="shared" si="3"/>
        <v>224000</v>
      </c>
      <c r="H27" s="24">
        <f>Planning!G11</f>
        <v>0.35</v>
      </c>
      <c r="I27" s="16">
        <f t="shared" si="4"/>
        <v>78400</v>
      </c>
      <c r="J27" s="16">
        <f t="shared" si="5"/>
        <v>302400</v>
      </c>
      <c r="K27" s="1"/>
      <c r="L27" s="1" t="s">
        <v>171</v>
      </c>
      <c r="N27" s="12" t="s">
        <v>172</v>
      </c>
    </row>
    <row r="28" spans="1:14" ht="22" customHeight="1">
      <c r="A28" s="1"/>
      <c r="B28" s="18" t="s">
        <v>175</v>
      </c>
      <c r="C28" s="18" t="s">
        <v>176</v>
      </c>
      <c r="D28" s="14">
        <v>1</v>
      </c>
      <c r="E28" s="14">
        <v>26</v>
      </c>
      <c r="F28" s="15">
        <v>6500</v>
      </c>
      <c r="G28" s="19">
        <f t="shared" si="3"/>
        <v>169000</v>
      </c>
      <c r="H28" s="25">
        <f>Planning!G11</f>
        <v>0.35</v>
      </c>
      <c r="I28" s="19">
        <f t="shared" si="4"/>
        <v>59150</v>
      </c>
      <c r="J28" s="19">
        <f t="shared" si="5"/>
        <v>228150</v>
      </c>
      <c r="K28" s="1"/>
      <c r="L28" s="1" t="s">
        <v>171</v>
      </c>
      <c r="N28" s="12" t="s">
        <v>177</v>
      </c>
    </row>
    <row r="29" spans="1:14" ht="22" customHeight="1">
      <c r="A29" s="1"/>
      <c r="B29" s="1" t="s">
        <v>178</v>
      </c>
      <c r="C29" s="1" t="s">
        <v>179</v>
      </c>
      <c r="D29" s="6">
        <v>1</v>
      </c>
      <c r="E29" s="6">
        <v>26</v>
      </c>
      <c r="F29" s="8">
        <v>6500</v>
      </c>
      <c r="G29" s="16">
        <f t="shared" si="3"/>
        <v>169000</v>
      </c>
      <c r="H29" s="24">
        <f>Planning!G11</f>
        <v>0.35</v>
      </c>
      <c r="I29" s="16">
        <f t="shared" si="4"/>
        <v>59150</v>
      </c>
      <c r="J29" s="16">
        <f t="shared" si="5"/>
        <v>228150</v>
      </c>
      <c r="K29" s="1"/>
      <c r="L29" s="1" t="s">
        <v>171</v>
      </c>
      <c r="N29" s="12" t="s">
        <v>177</v>
      </c>
    </row>
    <row r="30" spans="1:14" ht="22" customHeight="1">
      <c r="A30" s="1"/>
      <c r="B30" s="18" t="s">
        <v>180</v>
      </c>
      <c r="C30" s="18" t="s">
        <v>181</v>
      </c>
      <c r="D30" s="14">
        <v>1</v>
      </c>
      <c r="E30" s="14">
        <v>14</v>
      </c>
      <c r="F30" s="15">
        <v>4500</v>
      </c>
      <c r="G30" s="19">
        <f t="shared" si="3"/>
        <v>63000</v>
      </c>
      <c r="H30" s="25">
        <f>Planning!G11</f>
        <v>0.35</v>
      </c>
      <c r="I30" s="19">
        <f t="shared" si="4"/>
        <v>22050</v>
      </c>
      <c r="J30" s="19">
        <f t="shared" si="5"/>
        <v>85050</v>
      </c>
      <c r="K30" s="1"/>
      <c r="L30" s="1" t="s">
        <v>171</v>
      </c>
      <c r="N30" s="12" t="s">
        <v>182</v>
      </c>
    </row>
    <row r="31" spans="1:14" ht="22" customHeight="1">
      <c r="A31" s="1"/>
      <c r="B31" s="1" t="s">
        <v>183</v>
      </c>
      <c r="C31" s="1" t="s">
        <v>184</v>
      </c>
      <c r="D31" s="6">
        <v>1</v>
      </c>
      <c r="E31" s="6">
        <v>10</v>
      </c>
      <c r="F31" s="8">
        <v>4500</v>
      </c>
      <c r="G31" s="16">
        <f t="shared" si="3"/>
        <v>45000</v>
      </c>
      <c r="H31" s="24">
        <f>Planning!G11</f>
        <v>0.35</v>
      </c>
      <c r="I31" s="16">
        <f t="shared" si="4"/>
        <v>15750</v>
      </c>
      <c r="J31" s="16">
        <f t="shared" si="5"/>
        <v>60750</v>
      </c>
      <c r="K31" s="1"/>
      <c r="L31" s="1" t="s">
        <v>171</v>
      </c>
      <c r="N31" s="12" t="s">
        <v>185</v>
      </c>
    </row>
    <row r="32" spans="1:14" ht="22" customHeight="1">
      <c r="A32" s="1"/>
      <c r="B32" s="18" t="s">
        <v>186</v>
      </c>
      <c r="C32" s="18" t="s">
        <v>187</v>
      </c>
      <c r="D32" s="14">
        <v>1</v>
      </c>
      <c r="E32" s="14">
        <v>7</v>
      </c>
      <c r="F32" s="15">
        <v>3500</v>
      </c>
      <c r="G32" s="19">
        <f t="shared" si="3"/>
        <v>24500</v>
      </c>
      <c r="H32" s="25">
        <f>Planning!G11</f>
        <v>0.35</v>
      </c>
      <c r="I32" s="19">
        <f t="shared" si="4"/>
        <v>8575</v>
      </c>
      <c r="J32" s="19">
        <f t="shared" si="5"/>
        <v>33075</v>
      </c>
      <c r="K32" s="1"/>
      <c r="L32" s="1" t="s">
        <v>171</v>
      </c>
      <c r="N32" s="12" t="s">
        <v>188</v>
      </c>
    </row>
    <row r="33" spans="1:14" ht="22" customHeight="1">
      <c r="A33" s="1"/>
      <c r="B33" s="1" t="s">
        <v>189</v>
      </c>
      <c r="C33" s="1" t="s">
        <v>190</v>
      </c>
      <c r="D33" s="6">
        <v>1</v>
      </c>
      <c r="E33" s="6">
        <v>9</v>
      </c>
      <c r="F33" s="8">
        <v>3500</v>
      </c>
      <c r="G33" s="16">
        <f t="shared" si="3"/>
        <v>31500</v>
      </c>
      <c r="H33" s="24">
        <f>Planning!G11</f>
        <v>0.35</v>
      </c>
      <c r="I33" s="16">
        <f t="shared" si="4"/>
        <v>11025</v>
      </c>
      <c r="J33" s="16">
        <f t="shared" si="5"/>
        <v>42525</v>
      </c>
      <c r="K33" s="1"/>
      <c r="L33" s="1" t="s">
        <v>171</v>
      </c>
      <c r="N33" s="12" t="s">
        <v>191</v>
      </c>
    </row>
    <row r="34" spans="1:14" ht="22" customHeight="1">
      <c r="A34" s="1"/>
      <c r="B34" s="18" t="s">
        <v>192</v>
      </c>
      <c r="C34" s="18" t="s">
        <v>193</v>
      </c>
      <c r="D34" s="14">
        <v>17</v>
      </c>
      <c r="E34" s="14">
        <v>3</v>
      </c>
      <c r="F34" s="15">
        <v>1600</v>
      </c>
      <c r="G34" s="19">
        <f t="shared" si="3"/>
        <v>81600</v>
      </c>
      <c r="H34" s="25">
        <f>Planning!G11</f>
        <v>0.35</v>
      </c>
      <c r="I34" s="19">
        <f t="shared" si="4"/>
        <v>28560</v>
      </c>
      <c r="J34" s="19">
        <f t="shared" si="5"/>
        <v>110160</v>
      </c>
      <c r="K34" s="1"/>
      <c r="L34" s="1" t="s">
        <v>171</v>
      </c>
      <c r="N34" s="12" t="s">
        <v>194</v>
      </c>
    </row>
    <row r="35" spans="1:14" ht="22" customHeight="1">
      <c r="A35" s="1"/>
      <c r="B35" s="1" t="s">
        <v>195</v>
      </c>
      <c r="C35" s="1" t="s">
        <v>196</v>
      </c>
      <c r="D35" s="6">
        <v>1</v>
      </c>
      <c r="E35" s="6">
        <v>7</v>
      </c>
      <c r="F35" s="8">
        <v>2500</v>
      </c>
      <c r="G35" s="16">
        <f t="shared" si="3"/>
        <v>17500</v>
      </c>
      <c r="H35" s="24">
        <f>Planning!G11</f>
        <v>0.35</v>
      </c>
      <c r="I35" s="16">
        <f t="shared" si="4"/>
        <v>6125</v>
      </c>
      <c r="J35" s="16">
        <f t="shared" si="5"/>
        <v>23625</v>
      </c>
      <c r="K35" s="1"/>
      <c r="L35" s="1" t="s">
        <v>171</v>
      </c>
      <c r="N35" s="12" t="s">
        <v>197</v>
      </c>
    </row>
    <row r="36" spans="1:14" ht="22" customHeight="1">
      <c r="A36" s="1"/>
      <c r="B36" s="18" t="s">
        <v>198</v>
      </c>
      <c r="C36" s="18" t="s">
        <v>199</v>
      </c>
      <c r="D36" s="14">
        <v>4</v>
      </c>
      <c r="E36" s="14">
        <v>4</v>
      </c>
      <c r="F36" s="15">
        <v>1600</v>
      </c>
      <c r="G36" s="19">
        <f t="shared" si="3"/>
        <v>25600</v>
      </c>
      <c r="H36" s="25">
        <f>Planning!G11</f>
        <v>0.35</v>
      </c>
      <c r="I36" s="19">
        <f t="shared" si="4"/>
        <v>8960</v>
      </c>
      <c r="J36" s="19">
        <f t="shared" si="5"/>
        <v>34560</v>
      </c>
      <c r="K36" s="1"/>
      <c r="L36" s="1" t="s">
        <v>171</v>
      </c>
      <c r="N36" s="12" t="s">
        <v>200</v>
      </c>
    </row>
    <row r="37" spans="1:14" ht="22" customHeight="1">
      <c r="A37" s="1"/>
      <c r="B37" s="1" t="s">
        <v>201</v>
      </c>
      <c r="C37" s="1" t="s">
        <v>202</v>
      </c>
      <c r="D37" s="6">
        <v>900</v>
      </c>
      <c r="E37" s="6">
        <v>1</v>
      </c>
      <c r="F37" s="8">
        <v>240</v>
      </c>
      <c r="G37" s="16">
        <f t="shared" si="3"/>
        <v>216000</v>
      </c>
      <c r="H37" s="24">
        <f>Planning!G12</f>
        <v>0.35</v>
      </c>
      <c r="I37" s="16">
        <f t="shared" si="4"/>
        <v>75600</v>
      </c>
      <c r="J37" s="16">
        <f t="shared" si="5"/>
        <v>291600</v>
      </c>
      <c r="K37" s="1"/>
      <c r="L37" s="1" t="s">
        <v>203</v>
      </c>
      <c r="N37" s="12" t="s">
        <v>204</v>
      </c>
    </row>
    <row r="38" spans="1:14" ht="22" customHeight="1">
      <c r="A38" s="1"/>
      <c r="B38" s="18" t="s">
        <v>205</v>
      </c>
      <c r="C38" s="18" t="s">
        <v>206</v>
      </c>
      <c r="D38" s="14">
        <v>1</v>
      </c>
      <c r="E38" s="14">
        <v>1</v>
      </c>
      <c r="F38" s="15">
        <v>40000</v>
      </c>
      <c r="G38" s="19">
        <f t="shared" si="3"/>
        <v>40000</v>
      </c>
      <c r="H38" s="25">
        <f>Planning!G11</f>
        <v>0.35</v>
      </c>
      <c r="I38" s="19">
        <f t="shared" si="4"/>
        <v>14000</v>
      </c>
      <c r="J38" s="19">
        <f t="shared" si="5"/>
        <v>54000</v>
      </c>
      <c r="K38" s="1"/>
      <c r="L38" s="1" t="s">
        <v>207</v>
      </c>
      <c r="N38" s="12" t="s">
        <v>208</v>
      </c>
    </row>
    <row r="39" spans="1:14" ht="22" customHeight="1">
      <c r="A39" s="1"/>
      <c r="B39" s="1" t="s">
        <v>209</v>
      </c>
      <c r="C39" s="1" t="s">
        <v>210</v>
      </c>
      <c r="D39" s="6">
        <v>8</v>
      </c>
      <c r="E39" s="6">
        <v>5</v>
      </c>
      <c r="F39" s="8">
        <v>1800</v>
      </c>
      <c r="G39" s="16">
        <f t="shared" si="3"/>
        <v>72000</v>
      </c>
      <c r="H39" s="24">
        <f>Planning!G11</f>
        <v>0.35</v>
      </c>
      <c r="I39" s="16">
        <f t="shared" si="4"/>
        <v>25200</v>
      </c>
      <c r="J39" s="16">
        <f t="shared" si="5"/>
        <v>97200</v>
      </c>
      <c r="K39" s="1"/>
      <c r="L39" s="1" t="s">
        <v>171</v>
      </c>
      <c r="N39" s="12" t="s">
        <v>211</v>
      </c>
    </row>
    <row r="40" spans="1:14" ht="22" customHeight="1">
      <c r="A40" s="1"/>
      <c r="B40" s="18" t="s">
        <v>212</v>
      </c>
      <c r="C40" s="18" t="s">
        <v>213</v>
      </c>
      <c r="D40" s="14">
        <v>1</v>
      </c>
      <c r="E40" s="14">
        <v>1</v>
      </c>
      <c r="F40" s="15">
        <v>400000</v>
      </c>
      <c r="G40" s="19">
        <f t="shared" si="3"/>
        <v>400000</v>
      </c>
      <c r="H40" s="25">
        <f>Planning!G11</f>
        <v>0.35</v>
      </c>
      <c r="I40" s="19">
        <f t="shared" si="4"/>
        <v>140000</v>
      </c>
      <c r="J40" s="19">
        <f t="shared" si="5"/>
        <v>540000</v>
      </c>
      <c r="K40" s="1"/>
      <c r="L40" s="1" t="s">
        <v>207</v>
      </c>
      <c r="N40" s="12" t="s">
        <v>214</v>
      </c>
    </row>
    <row r="41" spans="1:14" ht="22" customHeight="1">
      <c r="A41" s="1"/>
      <c r="B41" s="22"/>
      <c r="C41" s="22" t="s">
        <v>215</v>
      </c>
      <c r="D41" s="22"/>
      <c r="E41" s="22"/>
      <c r="F41" s="22"/>
      <c r="G41" s="23">
        <f>SUM(G26:G40)</f>
        <v>1802700</v>
      </c>
      <c r="H41" s="23"/>
      <c r="I41" s="23">
        <f>SUM(I26:I40)</f>
        <v>630945</v>
      </c>
      <c r="J41" s="23">
        <f>SUM(J26:J40)</f>
        <v>2433645</v>
      </c>
      <c r="K41" s="1"/>
      <c r="L41" s="1"/>
      <c r="N41" s="12"/>
    </row>
    <row r="42" spans="1:14" ht="22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N42" s="12"/>
    </row>
    <row r="43" spans="1:14" ht="25" customHeight="1">
      <c r="A43" s="1"/>
      <c r="B43" s="4" t="s">
        <v>15</v>
      </c>
      <c r="C43" s="4"/>
      <c r="D43" s="4"/>
      <c r="E43" s="4"/>
      <c r="F43" s="4"/>
      <c r="G43" s="4"/>
      <c r="H43" s="4"/>
      <c r="I43" s="4"/>
      <c r="J43" s="4"/>
      <c r="K43" s="1"/>
      <c r="L43" s="1"/>
      <c r="N43" s="12"/>
    </row>
    <row r="44" spans="1:14" ht="22" customHeight="1">
      <c r="A44" s="1"/>
      <c r="B44" s="18" t="s">
        <v>216</v>
      </c>
      <c r="C44" s="18" t="s">
        <v>217</v>
      </c>
      <c r="D44" s="14">
        <v>1</v>
      </c>
      <c r="E44" s="26">
        <f>Planning!G7+2</f>
        <v>36</v>
      </c>
      <c r="F44" s="15">
        <v>1700</v>
      </c>
      <c r="G44" s="19">
        <f t="shared" ref="G44:G64" si="6">ROUND(D44*E44*F44,0)</f>
        <v>61200</v>
      </c>
      <c r="H44" s="25">
        <f>Planning!G13</f>
        <v>0.4</v>
      </c>
      <c r="I44" s="19">
        <f t="shared" ref="I44:I64" si="7">ROUND(G44*H44,0)</f>
        <v>24480</v>
      </c>
      <c r="J44" s="19">
        <f t="shared" ref="J44:J64" si="8">SUM(G44,I44)</f>
        <v>85680</v>
      </c>
      <c r="K44" s="1"/>
      <c r="L44" s="1" t="s">
        <v>171</v>
      </c>
      <c r="N44" s="12" t="s">
        <v>218</v>
      </c>
    </row>
    <row r="45" spans="1:14" ht="22" customHeight="1">
      <c r="A45" s="1"/>
      <c r="B45" s="1" t="s">
        <v>219</v>
      </c>
      <c r="C45" s="1" t="s">
        <v>220</v>
      </c>
      <c r="D45" s="6">
        <v>2</v>
      </c>
      <c r="E45" s="21">
        <f>Planning!G7</f>
        <v>34</v>
      </c>
      <c r="F45" s="8">
        <v>950</v>
      </c>
      <c r="G45" s="16">
        <f t="shared" si="6"/>
        <v>64600</v>
      </c>
      <c r="H45" s="24">
        <f>Planning!G13</f>
        <v>0.4</v>
      </c>
      <c r="I45" s="16">
        <f t="shared" si="7"/>
        <v>25840</v>
      </c>
      <c r="J45" s="16">
        <f t="shared" si="8"/>
        <v>90440</v>
      </c>
      <c r="K45" s="1"/>
      <c r="L45" s="1" t="s">
        <v>171</v>
      </c>
      <c r="N45" s="12" t="s">
        <v>221</v>
      </c>
    </row>
    <row r="46" spans="1:14" ht="22" customHeight="1">
      <c r="A46" s="1"/>
      <c r="B46" s="18" t="s">
        <v>222</v>
      </c>
      <c r="C46" s="18" t="s">
        <v>223</v>
      </c>
      <c r="D46" s="14">
        <v>1</v>
      </c>
      <c r="E46" s="26">
        <f>Planning!G7+1</f>
        <v>35</v>
      </c>
      <c r="F46" s="15">
        <v>700</v>
      </c>
      <c r="G46" s="19">
        <f t="shared" si="6"/>
        <v>24500</v>
      </c>
      <c r="H46" s="25">
        <f>Planning!G13</f>
        <v>0.4</v>
      </c>
      <c r="I46" s="19">
        <f t="shared" si="7"/>
        <v>9800</v>
      </c>
      <c r="J46" s="19">
        <f t="shared" si="8"/>
        <v>34300</v>
      </c>
      <c r="K46" s="1"/>
      <c r="L46" s="1" t="s">
        <v>171</v>
      </c>
      <c r="N46" s="12" t="s">
        <v>224</v>
      </c>
    </row>
    <row r="47" spans="1:14" ht="22" customHeight="1">
      <c r="A47" s="1"/>
      <c r="B47" s="1" t="s">
        <v>225</v>
      </c>
      <c r="C47" s="1" t="s">
        <v>226</v>
      </c>
      <c r="D47" s="6">
        <v>2</v>
      </c>
      <c r="E47" s="21">
        <f>Planning!G7</f>
        <v>34</v>
      </c>
      <c r="F47" s="8">
        <v>500</v>
      </c>
      <c r="G47" s="16">
        <f t="shared" si="6"/>
        <v>34000</v>
      </c>
      <c r="H47" s="24">
        <f>Planning!G13</f>
        <v>0.4</v>
      </c>
      <c r="I47" s="16">
        <f t="shared" si="7"/>
        <v>13600</v>
      </c>
      <c r="J47" s="16">
        <f t="shared" si="8"/>
        <v>47600</v>
      </c>
      <c r="K47" s="1"/>
      <c r="L47" s="1" t="s">
        <v>171</v>
      </c>
      <c r="N47" s="12" t="s">
        <v>227</v>
      </c>
    </row>
    <row r="48" spans="1:14" ht="22" customHeight="1">
      <c r="A48" s="1"/>
      <c r="B48" s="18" t="s">
        <v>228</v>
      </c>
      <c r="C48" s="18" t="s">
        <v>229</v>
      </c>
      <c r="D48" s="14">
        <v>1</v>
      </c>
      <c r="E48" s="26">
        <f>Planning!G7+1</f>
        <v>35</v>
      </c>
      <c r="F48" s="15">
        <v>800</v>
      </c>
      <c r="G48" s="19">
        <f t="shared" si="6"/>
        <v>28000</v>
      </c>
      <c r="H48" s="25">
        <f>Planning!G13</f>
        <v>0.4</v>
      </c>
      <c r="I48" s="19">
        <f t="shared" si="7"/>
        <v>11200</v>
      </c>
      <c r="J48" s="19">
        <f t="shared" si="8"/>
        <v>39200</v>
      </c>
      <c r="K48" s="1"/>
      <c r="L48" s="1" t="s">
        <v>171</v>
      </c>
      <c r="N48" s="12" t="s">
        <v>230</v>
      </c>
    </row>
    <row r="49" spans="1:14" ht="22" customHeight="1">
      <c r="A49" s="1"/>
      <c r="B49" s="1" t="s">
        <v>231</v>
      </c>
      <c r="C49" s="1" t="s">
        <v>232</v>
      </c>
      <c r="D49" s="6">
        <v>1</v>
      </c>
      <c r="E49" s="21">
        <f>Planning!G7+2</f>
        <v>36</v>
      </c>
      <c r="F49" s="8">
        <v>1000</v>
      </c>
      <c r="G49" s="16">
        <f t="shared" si="6"/>
        <v>36000</v>
      </c>
      <c r="H49" s="24">
        <f>Planning!G13</f>
        <v>0.4</v>
      </c>
      <c r="I49" s="16">
        <f t="shared" si="7"/>
        <v>14400</v>
      </c>
      <c r="J49" s="16">
        <f t="shared" si="8"/>
        <v>50400</v>
      </c>
      <c r="K49" s="1"/>
      <c r="L49" s="1" t="s">
        <v>171</v>
      </c>
      <c r="N49" s="12" t="s">
        <v>233</v>
      </c>
    </row>
    <row r="50" spans="1:14" ht="22" customHeight="1">
      <c r="A50" s="1"/>
      <c r="B50" s="18" t="s">
        <v>234</v>
      </c>
      <c r="C50" s="18" t="s">
        <v>235</v>
      </c>
      <c r="D50" s="14">
        <v>1</v>
      </c>
      <c r="E50" s="26">
        <f>Planning!G7</f>
        <v>34</v>
      </c>
      <c r="F50" s="15">
        <v>700</v>
      </c>
      <c r="G50" s="19">
        <f t="shared" si="6"/>
        <v>23800</v>
      </c>
      <c r="H50" s="25">
        <f>Planning!G13</f>
        <v>0.4</v>
      </c>
      <c r="I50" s="19">
        <f t="shared" si="7"/>
        <v>9520</v>
      </c>
      <c r="J50" s="19">
        <f t="shared" si="8"/>
        <v>33320</v>
      </c>
      <c r="K50" s="1"/>
      <c r="L50" s="1" t="s">
        <v>171</v>
      </c>
      <c r="N50" s="12" t="s">
        <v>236</v>
      </c>
    </row>
    <row r="51" spans="1:14" ht="22" customHeight="1">
      <c r="A51" s="1"/>
      <c r="B51" s="1" t="s">
        <v>237</v>
      </c>
      <c r="C51" s="1" t="s">
        <v>238</v>
      </c>
      <c r="D51" s="6">
        <v>2</v>
      </c>
      <c r="E51" s="21">
        <f>Planning!G7</f>
        <v>34</v>
      </c>
      <c r="F51" s="8">
        <v>650</v>
      </c>
      <c r="G51" s="16">
        <f t="shared" si="6"/>
        <v>44200</v>
      </c>
      <c r="H51" s="24">
        <f>Planning!G13</f>
        <v>0.4</v>
      </c>
      <c r="I51" s="16">
        <f t="shared" si="7"/>
        <v>17680</v>
      </c>
      <c r="J51" s="16">
        <f t="shared" si="8"/>
        <v>61880</v>
      </c>
      <c r="K51" s="1"/>
      <c r="L51" s="1" t="s">
        <v>171</v>
      </c>
      <c r="N51" s="12" t="s">
        <v>239</v>
      </c>
    </row>
    <row r="52" spans="1:14" ht="22" customHeight="1">
      <c r="A52" s="1"/>
      <c r="B52" s="18" t="s">
        <v>240</v>
      </c>
      <c r="C52" s="18" t="s">
        <v>241</v>
      </c>
      <c r="D52" s="14">
        <v>1</v>
      </c>
      <c r="E52" s="26">
        <f>Planning!G7+1</f>
        <v>35</v>
      </c>
      <c r="F52" s="15">
        <v>900</v>
      </c>
      <c r="G52" s="19">
        <f t="shared" si="6"/>
        <v>31500</v>
      </c>
      <c r="H52" s="25">
        <f>Planning!G13</f>
        <v>0.4</v>
      </c>
      <c r="I52" s="19">
        <f t="shared" si="7"/>
        <v>12600</v>
      </c>
      <c r="J52" s="19">
        <f t="shared" si="8"/>
        <v>44100</v>
      </c>
      <c r="K52" s="1"/>
      <c r="L52" s="1" t="s">
        <v>171</v>
      </c>
      <c r="N52" s="12" t="s">
        <v>242</v>
      </c>
    </row>
    <row r="53" spans="1:14" ht="22" customHeight="1">
      <c r="A53" s="1"/>
      <c r="B53" s="1" t="s">
        <v>243</v>
      </c>
      <c r="C53" s="1" t="s">
        <v>244</v>
      </c>
      <c r="D53" s="6">
        <v>2</v>
      </c>
      <c r="E53" s="21">
        <f>Planning!G7</f>
        <v>34</v>
      </c>
      <c r="F53" s="8">
        <v>600</v>
      </c>
      <c r="G53" s="16">
        <f t="shared" si="6"/>
        <v>40800</v>
      </c>
      <c r="H53" s="24">
        <f>Planning!G13</f>
        <v>0.4</v>
      </c>
      <c r="I53" s="16">
        <f t="shared" si="7"/>
        <v>16320</v>
      </c>
      <c r="J53" s="16">
        <f t="shared" si="8"/>
        <v>57120</v>
      </c>
      <c r="K53" s="1"/>
      <c r="L53" s="1" t="s">
        <v>171</v>
      </c>
      <c r="N53" s="12" t="s">
        <v>245</v>
      </c>
    </row>
    <row r="54" spans="1:14" ht="22" customHeight="1">
      <c r="A54" s="1"/>
      <c r="B54" s="18" t="s">
        <v>246</v>
      </c>
      <c r="C54" s="18" t="s">
        <v>247</v>
      </c>
      <c r="D54" s="14">
        <v>1</v>
      </c>
      <c r="E54" s="26">
        <f>Planning!G7+2</f>
        <v>36</v>
      </c>
      <c r="F54" s="15">
        <v>850</v>
      </c>
      <c r="G54" s="19">
        <f t="shared" si="6"/>
        <v>30600</v>
      </c>
      <c r="H54" s="25">
        <f>Planning!G13</f>
        <v>0.4</v>
      </c>
      <c r="I54" s="19">
        <f t="shared" si="7"/>
        <v>12240</v>
      </c>
      <c r="J54" s="19">
        <f t="shared" si="8"/>
        <v>42840</v>
      </c>
      <c r="K54" s="1"/>
      <c r="L54" s="1" t="s">
        <v>171</v>
      </c>
      <c r="N54" s="12" t="s">
        <v>248</v>
      </c>
    </row>
    <row r="55" spans="1:14" ht="22" customHeight="1">
      <c r="A55" s="1"/>
      <c r="B55" s="1" t="s">
        <v>249</v>
      </c>
      <c r="C55" s="1" t="s">
        <v>250</v>
      </c>
      <c r="D55" s="6">
        <v>7</v>
      </c>
      <c r="E55" s="21">
        <f>Planning!G7</f>
        <v>34</v>
      </c>
      <c r="F55" s="8">
        <v>500</v>
      </c>
      <c r="G55" s="16">
        <f t="shared" si="6"/>
        <v>119000</v>
      </c>
      <c r="H55" s="24">
        <f>Planning!G13</f>
        <v>0.4</v>
      </c>
      <c r="I55" s="16">
        <f t="shared" si="7"/>
        <v>47600</v>
      </c>
      <c r="J55" s="16">
        <f t="shared" si="8"/>
        <v>166600</v>
      </c>
      <c r="K55" s="1"/>
      <c r="L55" s="1" t="s">
        <v>171</v>
      </c>
      <c r="N55" s="12" t="s">
        <v>251</v>
      </c>
    </row>
    <row r="56" spans="1:14" ht="22" customHeight="1">
      <c r="A56" s="1"/>
      <c r="B56" s="18" t="s">
        <v>252</v>
      </c>
      <c r="C56" s="18" t="s">
        <v>253</v>
      </c>
      <c r="D56" s="14">
        <v>1</v>
      </c>
      <c r="E56" s="26">
        <f>Planning!G7+5</f>
        <v>39</v>
      </c>
      <c r="F56" s="15">
        <v>1000</v>
      </c>
      <c r="G56" s="19">
        <f t="shared" si="6"/>
        <v>39000</v>
      </c>
      <c r="H56" s="25">
        <f>Planning!G13</f>
        <v>0.4</v>
      </c>
      <c r="I56" s="19">
        <f t="shared" si="7"/>
        <v>15600</v>
      </c>
      <c r="J56" s="19">
        <f t="shared" si="8"/>
        <v>54600</v>
      </c>
      <c r="K56" s="1"/>
      <c r="L56" s="1" t="s">
        <v>171</v>
      </c>
      <c r="N56" s="12" t="s">
        <v>254</v>
      </c>
    </row>
    <row r="57" spans="1:14" ht="22" customHeight="1">
      <c r="A57" s="1"/>
      <c r="B57" s="1" t="s">
        <v>255</v>
      </c>
      <c r="C57" s="1" t="s">
        <v>256</v>
      </c>
      <c r="D57" s="6">
        <v>6</v>
      </c>
      <c r="E57" s="21">
        <f>Planning!G7+3</f>
        <v>37</v>
      </c>
      <c r="F57" s="8">
        <v>500</v>
      </c>
      <c r="G57" s="16">
        <f t="shared" si="6"/>
        <v>111000</v>
      </c>
      <c r="H57" s="24">
        <f>Planning!G13</f>
        <v>0.4</v>
      </c>
      <c r="I57" s="16">
        <f t="shared" si="7"/>
        <v>44400</v>
      </c>
      <c r="J57" s="16">
        <f t="shared" si="8"/>
        <v>155400</v>
      </c>
      <c r="K57" s="1"/>
      <c r="L57" s="1" t="s">
        <v>171</v>
      </c>
      <c r="N57" s="12" t="s">
        <v>257</v>
      </c>
    </row>
    <row r="58" spans="1:14" ht="22" customHeight="1">
      <c r="A58" s="1"/>
      <c r="B58" s="18" t="s">
        <v>258</v>
      </c>
      <c r="C58" s="18" t="s">
        <v>259</v>
      </c>
      <c r="D58" s="14">
        <v>2</v>
      </c>
      <c r="E58" s="26">
        <f>Planning!G7+3</f>
        <v>37</v>
      </c>
      <c r="F58" s="15">
        <v>650</v>
      </c>
      <c r="G58" s="19">
        <f t="shared" si="6"/>
        <v>48100</v>
      </c>
      <c r="H58" s="25">
        <f>Planning!G13</f>
        <v>0.4</v>
      </c>
      <c r="I58" s="19">
        <f t="shared" si="7"/>
        <v>19240</v>
      </c>
      <c r="J58" s="19">
        <f t="shared" si="8"/>
        <v>67340</v>
      </c>
      <c r="K58" s="1"/>
      <c r="L58" s="1" t="s">
        <v>171</v>
      </c>
      <c r="N58" s="12" t="s">
        <v>260</v>
      </c>
    </row>
    <row r="59" spans="1:14" ht="22" customHeight="1">
      <c r="A59" s="1"/>
      <c r="B59" s="1" t="s">
        <v>261</v>
      </c>
      <c r="C59" s="1" t="s">
        <v>262</v>
      </c>
      <c r="D59" s="6">
        <v>1</v>
      </c>
      <c r="E59" s="21">
        <f>Planning!G7+2</f>
        <v>36</v>
      </c>
      <c r="F59" s="8">
        <v>750</v>
      </c>
      <c r="G59" s="16">
        <f t="shared" si="6"/>
        <v>27000</v>
      </c>
      <c r="H59" s="24">
        <f>Planning!G13</f>
        <v>0.4</v>
      </c>
      <c r="I59" s="16">
        <f t="shared" si="7"/>
        <v>10800</v>
      </c>
      <c r="J59" s="16">
        <f t="shared" si="8"/>
        <v>37800</v>
      </c>
      <c r="K59" s="1"/>
      <c r="L59" s="1" t="s">
        <v>171</v>
      </c>
      <c r="N59" s="12" t="s">
        <v>263</v>
      </c>
    </row>
    <row r="60" spans="1:14" ht="22" customHeight="1">
      <c r="A60" s="1"/>
      <c r="B60" s="18" t="s">
        <v>264</v>
      </c>
      <c r="C60" s="18" t="s">
        <v>265</v>
      </c>
      <c r="D60" s="14">
        <v>4</v>
      </c>
      <c r="E60" s="26">
        <f>Planning!G7</f>
        <v>34</v>
      </c>
      <c r="F60" s="15">
        <v>500</v>
      </c>
      <c r="G60" s="19">
        <f t="shared" si="6"/>
        <v>68000</v>
      </c>
      <c r="H60" s="25">
        <f>Planning!G13</f>
        <v>0.4</v>
      </c>
      <c r="I60" s="19">
        <f t="shared" si="7"/>
        <v>27200</v>
      </c>
      <c r="J60" s="19">
        <f t="shared" si="8"/>
        <v>95200</v>
      </c>
      <c r="K60" s="1"/>
      <c r="L60" s="1" t="s">
        <v>171</v>
      </c>
      <c r="N60" s="12" t="s">
        <v>266</v>
      </c>
    </row>
    <row r="61" spans="1:14" ht="22" customHeight="1">
      <c r="A61" s="1"/>
      <c r="B61" s="1" t="s">
        <v>267</v>
      </c>
      <c r="C61" s="1" t="s">
        <v>268</v>
      </c>
      <c r="D61" s="6">
        <v>1</v>
      </c>
      <c r="E61" s="21">
        <f>Planning!G7+5</f>
        <v>39</v>
      </c>
      <c r="F61" s="8">
        <v>700</v>
      </c>
      <c r="G61" s="16">
        <f t="shared" si="6"/>
        <v>27300</v>
      </c>
      <c r="H61" s="24">
        <f>Planning!G13</f>
        <v>0.4</v>
      </c>
      <c r="I61" s="16">
        <f t="shared" si="7"/>
        <v>10920</v>
      </c>
      <c r="J61" s="16">
        <f t="shared" si="8"/>
        <v>38220</v>
      </c>
      <c r="K61" s="1"/>
      <c r="L61" s="1" t="s">
        <v>171</v>
      </c>
      <c r="N61" s="12" t="s">
        <v>269</v>
      </c>
    </row>
    <row r="62" spans="1:14" ht="22" customHeight="1">
      <c r="A62" s="1"/>
      <c r="B62" s="18" t="s">
        <v>270</v>
      </c>
      <c r="C62" s="18" t="s">
        <v>271</v>
      </c>
      <c r="D62" s="14">
        <v>7</v>
      </c>
      <c r="E62" s="26">
        <f>Planning!G7</f>
        <v>34</v>
      </c>
      <c r="F62" s="15">
        <v>300</v>
      </c>
      <c r="G62" s="19">
        <f t="shared" si="6"/>
        <v>71400</v>
      </c>
      <c r="H62" s="25">
        <f>Planning!G13</f>
        <v>0.4</v>
      </c>
      <c r="I62" s="19">
        <f t="shared" si="7"/>
        <v>28560</v>
      </c>
      <c r="J62" s="19">
        <f t="shared" si="8"/>
        <v>99960</v>
      </c>
      <c r="K62" s="1"/>
      <c r="L62" s="1" t="s">
        <v>171</v>
      </c>
      <c r="N62" s="12" t="s">
        <v>272</v>
      </c>
    </row>
    <row r="63" spans="1:14" ht="22" customHeight="1">
      <c r="A63" s="1"/>
      <c r="B63" s="1" t="s">
        <v>273</v>
      </c>
      <c r="C63" s="1" t="s">
        <v>274</v>
      </c>
      <c r="D63" s="6">
        <v>1</v>
      </c>
      <c r="E63" s="6">
        <v>18</v>
      </c>
      <c r="F63" s="8">
        <v>700</v>
      </c>
      <c r="G63" s="16">
        <f t="shared" si="6"/>
        <v>12600</v>
      </c>
      <c r="H63" s="24">
        <f>Planning!G13</f>
        <v>0.4</v>
      </c>
      <c r="I63" s="16">
        <f t="shared" si="7"/>
        <v>5040</v>
      </c>
      <c r="J63" s="16">
        <f t="shared" si="8"/>
        <v>17640</v>
      </c>
      <c r="K63" s="1"/>
      <c r="L63" s="1" t="s">
        <v>171</v>
      </c>
      <c r="N63" s="12" t="s">
        <v>275</v>
      </c>
    </row>
    <row r="64" spans="1:14" ht="22" customHeight="1">
      <c r="A64" s="1"/>
      <c r="B64" s="18" t="s">
        <v>276</v>
      </c>
      <c r="C64" s="18" t="s">
        <v>277</v>
      </c>
      <c r="D64" s="14">
        <v>3</v>
      </c>
      <c r="E64" s="26">
        <f>Planning!G7</f>
        <v>34</v>
      </c>
      <c r="F64" s="15">
        <v>600</v>
      </c>
      <c r="G64" s="19">
        <f t="shared" si="6"/>
        <v>61200</v>
      </c>
      <c r="H64" s="25">
        <f>Planning!G13</f>
        <v>0.4</v>
      </c>
      <c r="I64" s="19">
        <f t="shared" si="7"/>
        <v>24480</v>
      </c>
      <c r="J64" s="19">
        <f t="shared" si="8"/>
        <v>85680</v>
      </c>
      <c r="K64" s="1"/>
      <c r="L64" s="1" t="s">
        <v>171</v>
      </c>
      <c r="N64" s="12" t="s">
        <v>278</v>
      </c>
    </row>
    <row r="65" spans="1:14" ht="22" customHeight="1">
      <c r="A65" s="1"/>
      <c r="B65" s="22"/>
      <c r="C65" s="22" t="s">
        <v>279</v>
      </c>
      <c r="D65" s="22"/>
      <c r="E65" s="22"/>
      <c r="F65" s="22"/>
      <c r="G65" s="23">
        <f>SUM(G44:G64)</f>
        <v>1003800</v>
      </c>
      <c r="H65" s="23"/>
      <c r="I65" s="23">
        <f>SUM(I44:I64)</f>
        <v>401520</v>
      </c>
      <c r="J65" s="23">
        <f>SUM(J44:J64)</f>
        <v>1405320</v>
      </c>
      <c r="K65" s="1"/>
      <c r="L65" s="1"/>
      <c r="N65" s="12"/>
    </row>
    <row r="66" spans="1:14" ht="2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N66" s="12"/>
    </row>
    <row r="67" spans="1:14" ht="25" customHeight="1">
      <c r="A67" s="1"/>
      <c r="B67" s="4" t="s">
        <v>16</v>
      </c>
      <c r="C67" s="4"/>
      <c r="D67" s="4"/>
      <c r="E67" s="4"/>
      <c r="F67" s="4"/>
      <c r="G67" s="4"/>
      <c r="H67" s="4"/>
      <c r="I67" s="4"/>
      <c r="J67" s="4"/>
      <c r="K67" s="1"/>
      <c r="L67" s="1"/>
      <c r="N67" s="12"/>
    </row>
    <row r="68" spans="1:14" ht="22" customHeight="1">
      <c r="A68" s="1"/>
      <c r="B68" s="18" t="s">
        <v>280</v>
      </c>
      <c r="C68" s="18" t="s">
        <v>281</v>
      </c>
      <c r="D68" s="14">
        <v>1</v>
      </c>
      <c r="E68" s="14">
        <v>1</v>
      </c>
      <c r="F68" s="15">
        <v>180000</v>
      </c>
      <c r="G68" s="19">
        <f t="shared" ref="G68:G76" si="9">ROUND(D68*E68*F68,0)</f>
        <v>180000</v>
      </c>
      <c r="H68" s="20">
        <v>0</v>
      </c>
      <c r="I68" s="19">
        <f t="shared" ref="I68:I76" si="10">ROUND(G68*H68,0)</f>
        <v>0</v>
      </c>
      <c r="J68" s="19">
        <f t="shared" ref="J68:J76" si="11">SUM(G68,I68)</f>
        <v>180000</v>
      </c>
      <c r="K68" s="1"/>
      <c r="L68" s="1" t="s">
        <v>282</v>
      </c>
      <c r="N68" s="12" t="s">
        <v>283</v>
      </c>
    </row>
    <row r="69" spans="1:14" ht="22" customHeight="1">
      <c r="A69" s="1"/>
      <c r="B69" s="1" t="s">
        <v>284</v>
      </c>
      <c r="C69" s="1" t="s">
        <v>285</v>
      </c>
      <c r="D69" s="6">
        <v>1</v>
      </c>
      <c r="E69" s="6">
        <v>1</v>
      </c>
      <c r="F69" s="8">
        <v>65000</v>
      </c>
      <c r="G69" s="16">
        <f t="shared" si="9"/>
        <v>65000</v>
      </c>
      <c r="H69" s="17">
        <v>0</v>
      </c>
      <c r="I69" s="16">
        <f t="shared" si="10"/>
        <v>0</v>
      </c>
      <c r="J69" s="16">
        <f t="shared" si="11"/>
        <v>65000</v>
      </c>
      <c r="K69" s="1"/>
      <c r="L69" s="1" t="s">
        <v>282</v>
      </c>
      <c r="N69" s="12" t="s">
        <v>286</v>
      </c>
    </row>
    <row r="70" spans="1:14" ht="22" customHeight="1">
      <c r="A70" s="1"/>
      <c r="B70" s="18" t="s">
        <v>287</v>
      </c>
      <c r="C70" s="18" t="s">
        <v>288</v>
      </c>
      <c r="D70" s="14">
        <v>1</v>
      </c>
      <c r="E70" s="14">
        <v>1</v>
      </c>
      <c r="F70" s="15">
        <v>110000</v>
      </c>
      <c r="G70" s="19">
        <f t="shared" si="9"/>
        <v>110000</v>
      </c>
      <c r="H70" s="20">
        <v>0</v>
      </c>
      <c r="I70" s="19">
        <f t="shared" si="10"/>
        <v>0</v>
      </c>
      <c r="J70" s="19">
        <f t="shared" si="11"/>
        <v>110000</v>
      </c>
      <c r="K70" s="1"/>
      <c r="L70" s="1" t="s">
        <v>282</v>
      </c>
      <c r="N70" s="12" t="s">
        <v>289</v>
      </c>
    </row>
    <row r="71" spans="1:14" ht="22" customHeight="1">
      <c r="A71" s="1"/>
      <c r="B71" s="1" t="s">
        <v>290</v>
      </c>
      <c r="C71" s="1" t="s">
        <v>291</v>
      </c>
      <c r="D71" s="6">
        <v>2</v>
      </c>
      <c r="E71" s="6">
        <v>1</v>
      </c>
      <c r="F71" s="8">
        <v>30000</v>
      </c>
      <c r="G71" s="16">
        <f t="shared" si="9"/>
        <v>60000</v>
      </c>
      <c r="H71" s="17">
        <v>0</v>
      </c>
      <c r="I71" s="16">
        <f t="shared" si="10"/>
        <v>0</v>
      </c>
      <c r="J71" s="16">
        <f t="shared" si="11"/>
        <v>60000</v>
      </c>
      <c r="K71" s="1"/>
      <c r="L71" s="1" t="s">
        <v>282</v>
      </c>
      <c r="N71" s="12" t="s">
        <v>292</v>
      </c>
    </row>
    <row r="72" spans="1:14" ht="22" customHeight="1">
      <c r="A72" s="1"/>
      <c r="B72" s="18" t="s">
        <v>293</v>
      </c>
      <c r="C72" s="18" t="s">
        <v>294</v>
      </c>
      <c r="D72" s="14">
        <v>1</v>
      </c>
      <c r="E72" s="14">
        <v>1</v>
      </c>
      <c r="F72" s="15">
        <v>60000</v>
      </c>
      <c r="G72" s="19">
        <f t="shared" si="9"/>
        <v>60000</v>
      </c>
      <c r="H72" s="20">
        <v>0</v>
      </c>
      <c r="I72" s="19">
        <f t="shared" si="10"/>
        <v>0</v>
      </c>
      <c r="J72" s="19">
        <f t="shared" si="11"/>
        <v>60000</v>
      </c>
      <c r="K72" s="1"/>
      <c r="L72" s="1" t="s">
        <v>282</v>
      </c>
      <c r="N72" s="12" t="s">
        <v>295</v>
      </c>
    </row>
    <row r="73" spans="1:14" ht="22" customHeight="1">
      <c r="A73" s="1"/>
      <c r="B73" s="1" t="s">
        <v>296</v>
      </c>
      <c r="C73" s="1" t="s">
        <v>297</v>
      </c>
      <c r="D73" s="6">
        <v>1</v>
      </c>
      <c r="E73" s="6">
        <v>1</v>
      </c>
      <c r="F73" s="8">
        <v>85000</v>
      </c>
      <c r="G73" s="16">
        <f t="shared" si="9"/>
        <v>85000</v>
      </c>
      <c r="H73" s="17">
        <v>0</v>
      </c>
      <c r="I73" s="16">
        <f t="shared" si="10"/>
        <v>0</v>
      </c>
      <c r="J73" s="16">
        <f t="shared" si="11"/>
        <v>85000</v>
      </c>
      <c r="K73" s="1"/>
      <c r="L73" s="1" t="s">
        <v>282</v>
      </c>
      <c r="N73" s="12" t="s">
        <v>298</v>
      </c>
    </row>
    <row r="74" spans="1:14" ht="22" customHeight="1">
      <c r="A74" s="1"/>
      <c r="B74" s="18" t="s">
        <v>299</v>
      </c>
      <c r="C74" s="18" t="s">
        <v>300</v>
      </c>
      <c r="D74" s="14">
        <v>1</v>
      </c>
      <c r="E74" s="14">
        <v>1</v>
      </c>
      <c r="F74" s="15">
        <v>175000</v>
      </c>
      <c r="G74" s="19">
        <f t="shared" si="9"/>
        <v>175000</v>
      </c>
      <c r="H74" s="20">
        <v>0</v>
      </c>
      <c r="I74" s="19">
        <f t="shared" si="10"/>
        <v>0</v>
      </c>
      <c r="J74" s="19">
        <f t="shared" si="11"/>
        <v>175000</v>
      </c>
      <c r="K74" s="1"/>
      <c r="L74" s="1" t="s">
        <v>282</v>
      </c>
      <c r="N74" s="12" t="s">
        <v>301</v>
      </c>
    </row>
    <row r="75" spans="1:14" ht="22" customHeight="1">
      <c r="A75" s="1"/>
      <c r="B75" s="1" t="s">
        <v>302</v>
      </c>
      <c r="C75" s="1" t="s">
        <v>303</v>
      </c>
      <c r="D75" s="6">
        <v>1</v>
      </c>
      <c r="E75" s="6">
        <v>1</v>
      </c>
      <c r="F75" s="8">
        <v>200000</v>
      </c>
      <c r="G75" s="16">
        <f t="shared" si="9"/>
        <v>200000</v>
      </c>
      <c r="H75" s="17">
        <v>0</v>
      </c>
      <c r="I75" s="16">
        <f t="shared" si="10"/>
        <v>0</v>
      </c>
      <c r="J75" s="16">
        <f t="shared" si="11"/>
        <v>200000</v>
      </c>
      <c r="K75" s="1"/>
      <c r="L75" s="1" t="s">
        <v>282</v>
      </c>
      <c r="N75" s="12" t="s">
        <v>304</v>
      </c>
    </row>
    <row r="76" spans="1:14" ht="22" customHeight="1">
      <c r="A76" s="1"/>
      <c r="B76" s="18" t="s">
        <v>305</v>
      </c>
      <c r="C76" s="18" t="s">
        <v>306</v>
      </c>
      <c r="D76" s="14">
        <v>1</v>
      </c>
      <c r="E76" s="14">
        <v>1</v>
      </c>
      <c r="F76" s="15">
        <v>35000</v>
      </c>
      <c r="G76" s="19">
        <f t="shared" si="9"/>
        <v>35000</v>
      </c>
      <c r="H76" s="20">
        <v>0</v>
      </c>
      <c r="I76" s="19">
        <f t="shared" si="10"/>
        <v>0</v>
      </c>
      <c r="J76" s="19">
        <f t="shared" si="11"/>
        <v>35000</v>
      </c>
      <c r="K76" s="1"/>
      <c r="L76" s="1" t="s">
        <v>282</v>
      </c>
      <c r="N76" s="12" t="s">
        <v>307</v>
      </c>
    </row>
    <row r="77" spans="1:14" ht="22" customHeight="1">
      <c r="A77" s="1"/>
      <c r="B77" s="22"/>
      <c r="C77" s="22" t="s">
        <v>308</v>
      </c>
      <c r="D77" s="22"/>
      <c r="E77" s="22"/>
      <c r="F77" s="22"/>
      <c r="G77" s="23">
        <f>SUM(G68:G76)</f>
        <v>970000</v>
      </c>
      <c r="H77" s="23"/>
      <c r="I77" s="23">
        <f>SUM(I68:I76)</f>
        <v>0</v>
      </c>
      <c r="J77" s="23">
        <f>SUM(J68:J76)</f>
        <v>970000</v>
      </c>
      <c r="K77" s="1"/>
      <c r="L77" s="1"/>
      <c r="N77" s="12"/>
    </row>
    <row r="78" spans="1:14" ht="22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N78" s="12"/>
    </row>
    <row r="79" spans="1:14" ht="25" customHeight="1">
      <c r="A79" s="1"/>
      <c r="B79" s="4" t="s">
        <v>17</v>
      </c>
      <c r="C79" s="4"/>
      <c r="D79" s="4"/>
      <c r="E79" s="4"/>
      <c r="F79" s="4"/>
      <c r="G79" s="4"/>
      <c r="H79" s="4"/>
      <c r="I79" s="4"/>
      <c r="J79" s="4"/>
      <c r="K79" s="1"/>
      <c r="L79" s="1"/>
      <c r="N79" s="12"/>
    </row>
    <row r="80" spans="1:14" ht="22" customHeight="1">
      <c r="A80" s="1"/>
      <c r="B80" s="18" t="s">
        <v>309</v>
      </c>
      <c r="C80" s="18" t="s">
        <v>310</v>
      </c>
      <c r="D80" s="14">
        <v>1</v>
      </c>
      <c r="E80" s="14">
        <v>1</v>
      </c>
      <c r="F80" s="15">
        <v>60000</v>
      </c>
      <c r="G80" s="19">
        <f t="shared" ref="G80:G96" si="12">ROUND(D80*E80*F80,0)</f>
        <v>60000</v>
      </c>
      <c r="H80" s="20">
        <v>0</v>
      </c>
      <c r="I80" s="19">
        <f t="shared" ref="I80:I96" si="13">ROUND(G80*H80,0)</f>
        <v>0</v>
      </c>
      <c r="J80" s="19">
        <f t="shared" ref="J80:J96" si="14">SUM(G80,I80)</f>
        <v>60000</v>
      </c>
      <c r="K80" s="1"/>
      <c r="L80" s="1" t="s">
        <v>311</v>
      </c>
      <c r="N80" s="12" t="s">
        <v>312</v>
      </c>
    </row>
    <row r="81" spans="1:14" ht="22" customHeight="1">
      <c r="A81" s="1"/>
      <c r="B81" s="1" t="s">
        <v>313</v>
      </c>
      <c r="C81" s="1" t="s">
        <v>314</v>
      </c>
      <c r="D81" s="6">
        <v>1</v>
      </c>
      <c r="E81" s="6">
        <v>1</v>
      </c>
      <c r="F81" s="8">
        <v>90000</v>
      </c>
      <c r="G81" s="16">
        <f t="shared" si="12"/>
        <v>90000</v>
      </c>
      <c r="H81" s="17">
        <v>0</v>
      </c>
      <c r="I81" s="16">
        <f t="shared" si="13"/>
        <v>0</v>
      </c>
      <c r="J81" s="16">
        <f t="shared" si="14"/>
        <v>90000</v>
      </c>
      <c r="K81" s="1"/>
      <c r="L81" s="1" t="s">
        <v>311</v>
      </c>
      <c r="N81" s="12" t="s">
        <v>315</v>
      </c>
    </row>
    <row r="82" spans="1:14" ht="22" customHeight="1">
      <c r="A82" s="1"/>
      <c r="B82" s="18" t="s">
        <v>316</v>
      </c>
      <c r="C82" s="18" t="s">
        <v>317</v>
      </c>
      <c r="D82" s="14">
        <v>6</v>
      </c>
      <c r="E82" s="14">
        <v>1</v>
      </c>
      <c r="F82" s="15">
        <v>7000</v>
      </c>
      <c r="G82" s="19">
        <f t="shared" si="12"/>
        <v>42000</v>
      </c>
      <c r="H82" s="20">
        <v>0</v>
      </c>
      <c r="I82" s="19">
        <f t="shared" si="13"/>
        <v>0</v>
      </c>
      <c r="J82" s="19">
        <f t="shared" si="14"/>
        <v>42000</v>
      </c>
      <c r="K82" s="1"/>
      <c r="L82" s="1" t="s">
        <v>318</v>
      </c>
      <c r="N82" s="12" t="s">
        <v>319</v>
      </c>
    </row>
    <row r="83" spans="1:14" ht="22" customHeight="1">
      <c r="A83" s="1"/>
      <c r="B83" s="1" t="s">
        <v>320</v>
      </c>
      <c r="C83" s="1" t="s">
        <v>321</v>
      </c>
      <c r="D83" s="6">
        <v>1</v>
      </c>
      <c r="E83" s="6">
        <v>1</v>
      </c>
      <c r="F83" s="8">
        <v>35000</v>
      </c>
      <c r="G83" s="16">
        <f t="shared" si="12"/>
        <v>35000</v>
      </c>
      <c r="H83" s="17">
        <v>0</v>
      </c>
      <c r="I83" s="16">
        <f t="shared" si="13"/>
        <v>0</v>
      </c>
      <c r="J83" s="16">
        <f t="shared" si="14"/>
        <v>35000</v>
      </c>
      <c r="K83" s="1"/>
      <c r="L83" s="1" t="s">
        <v>311</v>
      </c>
      <c r="N83" s="12" t="s">
        <v>322</v>
      </c>
    </row>
    <row r="84" spans="1:14" ht="22" customHeight="1">
      <c r="A84" s="1"/>
      <c r="B84" s="18" t="s">
        <v>323</v>
      </c>
      <c r="C84" s="18" t="s">
        <v>324</v>
      </c>
      <c r="D84" s="14">
        <v>1</v>
      </c>
      <c r="E84" s="14">
        <v>1</v>
      </c>
      <c r="F84" s="15">
        <v>12000</v>
      </c>
      <c r="G84" s="19">
        <f t="shared" si="12"/>
        <v>12000</v>
      </c>
      <c r="H84" s="20">
        <v>0</v>
      </c>
      <c r="I84" s="19">
        <f t="shared" si="13"/>
        <v>0</v>
      </c>
      <c r="J84" s="19">
        <f t="shared" si="14"/>
        <v>12000</v>
      </c>
      <c r="K84" s="1"/>
      <c r="L84" s="1" t="s">
        <v>282</v>
      </c>
      <c r="N84" s="12" t="s">
        <v>325</v>
      </c>
    </row>
    <row r="85" spans="1:14" ht="22" customHeight="1">
      <c r="A85" s="1"/>
      <c r="B85" s="1" t="s">
        <v>326</v>
      </c>
      <c r="C85" s="1" t="s">
        <v>327</v>
      </c>
      <c r="D85" s="6">
        <v>400</v>
      </c>
      <c r="E85" s="6">
        <v>1</v>
      </c>
      <c r="F85" s="8">
        <v>35</v>
      </c>
      <c r="G85" s="16">
        <f t="shared" si="12"/>
        <v>14000</v>
      </c>
      <c r="H85" s="17">
        <v>0</v>
      </c>
      <c r="I85" s="16">
        <f t="shared" si="13"/>
        <v>0</v>
      </c>
      <c r="J85" s="16">
        <f t="shared" si="14"/>
        <v>14000</v>
      </c>
      <c r="K85" s="1"/>
      <c r="L85" s="1" t="s">
        <v>328</v>
      </c>
      <c r="N85" s="12" t="s">
        <v>329</v>
      </c>
    </row>
    <row r="86" spans="1:14" ht="22" customHeight="1">
      <c r="A86" s="1"/>
      <c r="B86" s="18" t="s">
        <v>330</v>
      </c>
      <c r="C86" s="18" t="s">
        <v>331</v>
      </c>
      <c r="D86" s="14">
        <v>42</v>
      </c>
      <c r="E86" s="14">
        <v>1</v>
      </c>
      <c r="F86" s="15">
        <v>180</v>
      </c>
      <c r="G86" s="19">
        <f t="shared" si="12"/>
        <v>7560</v>
      </c>
      <c r="H86" s="20">
        <v>0</v>
      </c>
      <c r="I86" s="19">
        <f t="shared" si="13"/>
        <v>0</v>
      </c>
      <c r="J86" s="19">
        <f t="shared" si="14"/>
        <v>7560</v>
      </c>
      <c r="K86" s="1"/>
      <c r="L86" s="1" t="s">
        <v>332</v>
      </c>
      <c r="N86" s="12" t="s">
        <v>333</v>
      </c>
    </row>
    <row r="87" spans="1:14" ht="22" customHeight="1">
      <c r="A87" s="1"/>
      <c r="B87" s="1" t="s">
        <v>334</v>
      </c>
      <c r="C87" s="1" t="s">
        <v>335</v>
      </c>
      <c r="D87" s="6">
        <v>1</v>
      </c>
      <c r="E87" s="6">
        <v>1</v>
      </c>
      <c r="F87" s="8">
        <v>7500</v>
      </c>
      <c r="G87" s="16">
        <f t="shared" si="12"/>
        <v>7500</v>
      </c>
      <c r="H87" s="17">
        <v>0</v>
      </c>
      <c r="I87" s="16">
        <f t="shared" si="13"/>
        <v>0</v>
      </c>
      <c r="J87" s="16">
        <f t="shared" si="14"/>
        <v>7500</v>
      </c>
      <c r="K87" s="1"/>
      <c r="L87" s="1" t="s">
        <v>282</v>
      </c>
      <c r="N87" s="12" t="s">
        <v>336</v>
      </c>
    </row>
    <row r="88" spans="1:14" ht="22" customHeight="1">
      <c r="A88" s="1"/>
      <c r="B88" s="18" t="s">
        <v>337</v>
      </c>
      <c r="C88" s="18" t="s">
        <v>338</v>
      </c>
      <c r="D88" s="14">
        <v>10</v>
      </c>
      <c r="E88" s="14">
        <v>1</v>
      </c>
      <c r="F88" s="15">
        <v>700</v>
      </c>
      <c r="G88" s="19">
        <f t="shared" si="12"/>
        <v>7000</v>
      </c>
      <c r="H88" s="20">
        <v>0</v>
      </c>
      <c r="I88" s="19">
        <f t="shared" si="13"/>
        <v>0</v>
      </c>
      <c r="J88" s="19">
        <f t="shared" si="14"/>
        <v>7000</v>
      </c>
      <c r="K88" s="1"/>
      <c r="L88" s="1" t="s">
        <v>339</v>
      </c>
      <c r="N88" s="12" t="s">
        <v>340</v>
      </c>
    </row>
    <row r="89" spans="1:14" ht="22" customHeight="1">
      <c r="A89" s="1"/>
      <c r="B89" s="1" t="s">
        <v>341</v>
      </c>
      <c r="C89" s="1" t="s">
        <v>342</v>
      </c>
      <c r="D89" s="6">
        <v>24</v>
      </c>
      <c r="E89" s="6">
        <v>1</v>
      </c>
      <c r="F89" s="8">
        <v>350</v>
      </c>
      <c r="G89" s="16">
        <f t="shared" si="12"/>
        <v>8400</v>
      </c>
      <c r="H89" s="17">
        <v>0</v>
      </c>
      <c r="I89" s="16">
        <f t="shared" si="13"/>
        <v>0</v>
      </c>
      <c r="J89" s="16">
        <f t="shared" si="14"/>
        <v>8400</v>
      </c>
      <c r="K89" s="1"/>
      <c r="L89" s="1" t="s">
        <v>343</v>
      </c>
      <c r="N89" s="12" t="s">
        <v>344</v>
      </c>
    </row>
    <row r="90" spans="1:14" ht="22" customHeight="1">
      <c r="A90" s="1"/>
      <c r="B90" s="18" t="s">
        <v>345</v>
      </c>
      <c r="C90" s="18" t="s">
        <v>346</v>
      </c>
      <c r="D90" s="14">
        <v>1</v>
      </c>
      <c r="E90" s="14">
        <v>1</v>
      </c>
      <c r="F90" s="15">
        <v>10000</v>
      </c>
      <c r="G90" s="19">
        <f t="shared" si="12"/>
        <v>10000</v>
      </c>
      <c r="H90" s="20">
        <v>0</v>
      </c>
      <c r="I90" s="19">
        <f t="shared" si="13"/>
        <v>0</v>
      </c>
      <c r="J90" s="19">
        <f t="shared" si="14"/>
        <v>10000</v>
      </c>
      <c r="K90" s="1"/>
      <c r="L90" s="1" t="s">
        <v>282</v>
      </c>
      <c r="N90" s="12" t="s">
        <v>347</v>
      </c>
    </row>
    <row r="91" spans="1:14" ht="22" customHeight="1">
      <c r="A91" s="1"/>
      <c r="B91" s="1" t="s">
        <v>348</v>
      </c>
      <c r="C91" s="1" t="s">
        <v>349</v>
      </c>
      <c r="D91" s="6">
        <v>1</v>
      </c>
      <c r="E91" s="6">
        <v>1</v>
      </c>
      <c r="F91" s="8">
        <v>4000</v>
      </c>
      <c r="G91" s="16">
        <f t="shared" si="12"/>
        <v>4000</v>
      </c>
      <c r="H91" s="17">
        <v>0</v>
      </c>
      <c r="I91" s="16">
        <f t="shared" si="13"/>
        <v>0</v>
      </c>
      <c r="J91" s="16">
        <f t="shared" si="14"/>
        <v>4000</v>
      </c>
      <c r="K91" s="1"/>
      <c r="L91" s="1" t="s">
        <v>282</v>
      </c>
      <c r="N91" s="12" t="s">
        <v>350</v>
      </c>
    </row>
    <row r="92" spans="1:14" ht="22" customHeight="1">
      <c r="A92" s="1"/>
      <c r="B92" s="18" t="s">
        <v>351</v>
      </c>
      <c r="C92" s="18" t="s">
        <v>352</v>
      </c>
      <c r="D92" s="14">
        <v>1</v>
      </c>
      <c r="E92" s="14">
        <v>1</v>
      </c>
      <c r="F92" s="15">
        <v>8500</v>
      </c>
      <c r="G92" s="19">
        <f t="shared" si="12"/>
        <v>8500</v>
      </c>
      <c r="H92" s="20">
        <v>0</v>
      </c>
      <c r="I92" s="19">
        <f t="shared" si="13"/>
        <v>0</v>
      </c>
      <c r="J92" s="19">
        <f t="shared" si="14"/>
        <v>8500</v>
      </c>
      <c r="K92" s="1"/>
      <c r="L92" s="1" t="s">
        <v>311</v>
      </c>
      <c r="N92" s="12" t="s">
        <v>353</v>
      </c>
    </row>
    <row r="93" spans="1:14" ht="22" customHeight="1">
      <c r="A93" s="1"/>
      <c r="B93" s="1" t="s">
        <v>354</v>
      </c>
      <c r="C93" s="1" t="s">
        <v>355</v>
      </c>
      <c r="D93" s="6">
        <v>1</v>
      </c>
      <c r="E93" s="6">
        <v>1</v>
      </c>
      <c r="F93" s="8">
        <v>18000</v>
      </c>
      <c r="G93" s="16">
        <f t="shared" si="12"/>
        <v>18000</v>
      </c>
      <c r="H93" s="17">
        <v>0</v>
      </c>
      <c r="I93" s="16">
        <f t="shared" si="13"/>
        <v>0</v>
      </c>
      <c r="J93" s="16">
        <f t="shared" si="14"/>
        <v>18000</v>
      </c>
      <c r="K93" s="1"/>
      <c r="L93" s="1" t="s">
        <v>282</v>
      </c>
      <c r="N93" s="12" t="s">
        <v>356</v>
      </c>
    </row>
    <row r="94" spans="1:14" ht="22" customHeight="1">
      <c r="A94" s="1"/>
      <c r="B94" s="18" t="s">
        <v>357</v>
      </c>
      <c r="C94" s="18" t="s">
        <v>358</v>
      </c>
      <c r="D94" s="14">
        <v>1</v>
      </c>
      <c r="E94" s="14">
        <v>1</v>
      </c>
      <c r="F94" s="15">
        <v>6000</v>
      </c>
      <c r="G94" s="19">
        <f t="shared" si="12"/>
        <v>6000</v>
      </c>
      <c r="H94" s="20">
        <v>0</v>
      </c>
      <c r="I94" s="19">
        <f t="shared" si="13"/>
        <v>0</v>
      </c>
      <c r="J94" s="19">
        <f t="shared" si="14"/>
        <v>6000</v>
      </c>
      <c r="K94" s="1"/>
      <c r="L94" s="1" t="s">
        <v>282</v>
      </c>
      <c r="N94" s="12" t="s">
        <v>359</v>
      </c>
    </row>
    <row r="95" spans="1:14" ht="22" customHeight="1">
      <c r="A95" s="1"/>
      <c r="B95" s="1" t="s">
        <v>360</v>
      </c>
      <c r="C95" s="1" t="s">
        <v>361</v>
      </c>
      <c r="D95" s="6">
        <v>1</v>
      </c>
      <c r="E95" s="6">
        <v>1</v>
      </c>
      <c r="F95" s="8">
        <v>4500</v>
      </c>
      <c r="G95" s="16">
        <f t="shared" si="12"/>
        <v>4500</v>
      </c>
      <c r="H95" s="17">
        <v>0</v>
      </c>
      <c r="I95" s="16">
        <f t="shared" si="13"/>
        <v>0</v>
      </c>
      <c r="J95" s="16">
        <f t="shared" si="14"/>
        <v>4500</v>
      </c>
      <c r="K95" s="1"/>
      <c r="L95" s="1" t="s">
        <v>282</v>
      </c>
      <c r="N95" s="12" t="s">
        <v>362</v>
      </c>
    </row>
    <row r="96" spans="1:14" ht="22" customHeight="1">
      <c r="A96" s="1"/>
      <c r="B96" s="18" t="s">
        <v>363</v>
      </c>
      <c r="C96" s="18" t="s">
        <v>364</v>
      </c>
      <c r="D96" s="14">
        <v>1</v>
      </c>
      <c r="E96" s="14">
        <v>1</v>
      </c>
      <c r="F96" s="15">
        <v>18000</v>
      </c>
      <c r="G96" s="19">
        <f t="shared" si="12"/>
        <v>18000</v>
      </c>
      <c r="H96" s="20">
        <v>0</v>
      </c>
      <c r="I96" s="19">
        <f t="shared" si="13"/>
        <v>0</v>
      </c>
      <c r="J96" s="19">
        <f t="shared" si="14"/>
        <v>18000</v>
      </c>
      <c r="K96" s="1"/>
      <c r="L96" s="1" t="s">
        <v>207</v>
      </c>
      <c r="N96" s="12" t="s">
        <v>365</v>
      </c>
    </row>
    <row r="97" spans="1:14" ht="22" customHeight="1">
      <c r="A97" s="1"/>
      <c r="B97" s="22"/>
      <c r="C97" s="22" t="s">
        <v>366</v>
      </c>
      <c r="D97" s="22"/>
      <c r="E97" s="22"/>
      <c r="F97" s="22"/>
      <c r="G97" s="23">
        <f>SUM(G80:G96)</f>
        <v>352460</v>
      </c>
      <c r="H97" s="23"/>
      <c r="I97" s="23">
        <f>SUM(I80:I96)</f>
        <v>0</v>
      </c>
      <c r="J97" s="23">
        <f>SUM(J80:J96)</f>
        <v>352460</v>
      </c>
      <c r="K97" s="1"/>
      <c r="L97" s="1"/>
      <c r="N97" s="12"/>
    </row>
    <row r="98" spans="1:14" ht="22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N98" s="12"/>
    </row>
    <row r="99" spans="1:14" ht="25" customHeight="1">
      <c r="A99" s="1"/>
      <c r="B99" s="4" t="s">
        <v>18</v>
      </c>
      <c r="C99" s="4"/>
      <c r="D99" s="4"/>
      <c r="E99" s="4"/>
      <c r="F99" s="4"/>
      <c r="G99" s="4"/>
      <c r="H99" s="4"/>
      <c r="I99" s="4"/>
      <c r="J99" s="4"/>
      <c r="K99" s="1"/>
      <c r="L99" s="1"/>
      <c r="N99" s="12"/>
    </row>
    <row r="100" spans="1:14" ht="22" customHeight="1">
      <c r="A100" s="1"/>
      <c r="B100" s="18" t="s">
        <v>367</v>
      </c>
      <c r="C100" s="18" t="s">
        <v>368</v>
      </c>
      <c r="D100" s="14">
        <v>8</v>
      </c>
      <c r="E100" s="14">
        <v>1</v>
      </c>
      <c r="F100" s="15">
        <v>3000</v>
      </c>
      <c r="G100" s="19">
        <f>ROUND(D100*E100*F100,0)</f>
        <v>24000</v>
      </c>
      <c r="H100" s="20">
        <v>0</v>
      </c>
      <c r="I100" s="19">
        <f>ROUND(G100*H100,0)</f>
        <v>0</v>
      </c>
      <c r="J100" s="19">
        <f>SUM(G100,I100)</f>
        <v>24000</v>
      </c>
      <c r="K100" s="1"/>
      <c r="L100" s="1" t="s">
        <v>369</v>
      </c>
      <c r="N100" s="12" t="s">
        <v>370</v>
      </c>
    </row>
    <row r="101" spans="1:14" ht="22" customHeight="1">
      <c r="A101" s="1"/>
      <c r="B101" s="1" t="s">
        <v>371</v>
      </c>
      <c r="C101" s="1" t="s">
        <v>372</v>
      </c>
      <c r="D101" s="6">
        <v>1</v>
      </c>
      <c r="E101" s="6">
        <v>1</v>
      </c>
      <c r="F101" s="8">
        <v>25000</v>
      </c>
      <c r="G101" s="16">
        <f>ROUND(D101*E101*F101,0)</f>
        <v>25000</v>
      </c>
      <c r="H101" s="17">
        <v>0</v>
      </c>
      <c r="I101" s="16">
        <f>ROUND(G101*H101,0)</f>
        <v>0</v>
      </c>
      <c r="J101" s="16">
        <f>SUM(G101,I101)</f>
        <v>25000</v>
      </c>
      <c r="K101" s="1"/>
      <c r="L101" s="1" t="s">
        <v>282</v>
      </c>
      <c r="N101" s="12" t="s">
        <v>373</v>
      </c>
    </row>
    <row r="102" spans="1:14" ht="22" customHeight="1">
      <c r="A102" s="1"/>
      <c r="B102" s="18" t="s">
        <v>374</v>
      </c>
      <c r="C102" s="18" t="s">
        <v>375</v>
      </c>
      <c r="D102" s="14">
        <v>8</v>
      </c>
      <c r="E102" s="14">
        <v>1</v>
      </c>
      <c r="F102" s="15">
        <v>1800</v>
      </c>
      <c r="G102" s="19">
        <f>ROUND(D102*E102*F102,0)</f>
        <v>14400</v>
      </c>
      <c r="H102" s="20">
        <v>0</v>
      </c>
      <c r="I102" s="19">
        <f>ROUND(G102*H102,0)</f>
        <v>0</v>
      </c>
      <c r="J102" s="19">
        <f>SUM(G102,I102)</f>
        <v>14400</v>
      </c>
      <c r="K102" s="1"/>
      <c r="L102" s="1" t="s">
        <v>376</v>
      </c>
      <c r="N102" s="12" t="s">
        <v>377</v>
      </c>
    </row>
    <row r="103" spans="1:14" ht="22" customHeight="1">
      <c r="A103" s="1"/>
      <c r="B103" s="1" t="s">
        <v>378</v>
      </c>
      <c r="C103" s="1" t="s">
        <v>379</v>
      </c>
      <c r="D103" s="6">
        <v>1</v>
      </c>
      <c r="E103" s="6">
        <v>1</v>
      </c>
      <c r="F103" s="8">
        <v>8000</v>
      </c>
      <c r="G103" s="16">
        <f>ROUND(D103*E103*F103,0)</f>
        <v>8000</v>
      </c>
      <c r="H103" s="17">
        <v>0</v>
      </c>
      <c r="I103" s="16">
        <f>ROUND(G103*H103,0)</f>
        <v>0</v>
      </c>
      <c r="J103" s="16">
        <f>SUM(G103,I103)</f>
        <v>8000</v>
      </c>
      <c r="K103" s="1"/>
      <c r="L103" s="1" t="s">
        <v>282</v>
      </c>
      <c r="N103" s="12" t="s">
        <v>380</v>
      </c>
    </row>
    <row r="104" spans="1:14" ht="22" customHeight="1">
      <c r="A104" s="1"/>
      <c r="B104" s="18" t="s">
        <v>381</v>
      </c>
      <c r="C104" s="18" t="s">
        <v>382</v>
      </c>
      <c r="D104" s="14">
        <v>1</v>
      </c>
      <c r="E104" s="14">
        <v>1</v>
      </c>
      <c r="F104" s="15">
        <v>6000</v>
      </c>
      <c r="G104" s="19">
        <f>ROUND(D104*E104*F104,0)</f>
        <v>6000</v>
      </c>
      <c r="H104" s="20">
        <v>0</v>
      </c>
      <c r="I104" s="19">
        <f>ROUND(G104*H104,0)</f>
        <v>0</v>
      </c>
      <c r="J104" s="19">
        <f>SUM(G104,I104)</f>
        <v>6000</v>
      </c>
      <c r="K104" s="1"/>
      <c r="L104" s="1" t="s">
        <v>207</v>
      </c>
      <c r="N104" s="12" t="s">
        <v>383</v>
      </c>
    </row>
    <row r="105" spans="1:14" ht="22" customHeight="1">
      <c r="A105" s="1"/>
      <c r="B105" s="22"/>
      <c r="C105" s="22" t="s">
        <v>384</v>
      </c>
      <c r="D105" s="22"/>
      <c r="E105" s="22"/>
      <c r="F105" s="22"/>
      <c r="G105" s="23">
        <f>SUM(G100:G104)</f>
        <v>77400</v>
      </c>
      <c r="H105" s="23"/>
      <c r="I105" s="23">
        <f>SUM(I100:I104)</f>
        <v>0</v>
      </c>
      <c r="J105" s="23">
        <f>SUM(J100:J104)</f>
        <v>77400</v>
      </c>
      <c r="K105" s="1"/>
      <c r="L105" s="1"/>
      <c r="N105" s="12"/>
    </row>
    <row r="106" spans="1:14" ht="2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N106" s="12"/>
    </row>
    <row r="107" spans="1:14" ht="25" customHeight="1">
      <c r="A107" s="1"/>
      <c r="B107" s="4" t="s">
        <v>19</v>
      </c>
      <c r="C107" s="4"/>
      <c r="D107" s="4"/>
      <c r="E107" s="4"/>
      <c r="F107" s="4"/>
      <c r="G107" s="4"/>
      <c r="H107" s="4"/>
      <c r="I107" s="4"/>
      <c r="J107" s="4"/>
      <c r="K107" s="1"/>
      <c r="L107" s="1"/>
      <c r="N107" s="12"/>
    </row>
    <row r="108" spans="1:14" ht="22" customHeight="1">
      <c r="A108" s="1"/>
      <c r="B108" s="18" t="s">
        <v>385</v>
      </c>
      <c r="C108" s="18" t="s">
        <v>386</v>
      </c>
      <c r="D108" s="14">
        <v>3</v>
      </c>
      <c r="E108" s="26">
        <f>Planning!G7+2</f>
        <v>36</v>
      </c>
      <c r="F108" s="15">
        <v>1300</v>
      </c>
      <c r="G108" s="19">
        <f t="shared" ref="G108:G115" si="15">ROUND(D108*E108*F108,0)</f>
        <v>140400</v>
      </c>
      <c r="H108" s="20">
        <v>0</v>
      </c>
      <c r="I108" s="19">
        <f t="shared" ref="I108:I115" si="16">ROUND(G108*H108,0)</f>
        <v>0</v>
      </c>
      <c r="J108" s="19">
        <f t="shared" ref="J108:J115" si="17">SUM(G108,I108)</f>
        <v>140400</v>
      </c>
      <c r="K108" s="1"/>
      <c r="L108" s="1" t="s">
        <v>171</v>
      </c>
      <c r="N108" s="12" t="s">
        <v>387</v>
      </c>
    </row>
    <row r="109" spans="1:14" ht="22" customHeight="1">
      <c r="A109" s="1"/>
      <c r="B109" s="1" t="s">
        <v>388</v>
      </c>
      <c r="C109" s="1" t="s">
        <v>389</v>
      </c>
      <c r="D109" s="6">
        <v>1</v>
      </c>
      <c r="E109" s="21">
        <f>Planning!G7+2</f>
        <v>36</v>
      </c>
      <c r="F109" s="8">
        <v>1800</v>
      </c>
      <c r="G109" s="16">
        <f t="shared" si="15"/>
        <v>64800</v>
      </c>
      <c r="H109" s="17">
        <v>0</v>
      </c>
      <c r="I109" s="16">
        <f t="shared" si="16"/>
        <v>0</v>
      </c>
      <c r="J109" s="16">
        <f t="shared" si="17"/>
        <v>64800</v>
      </c>
      <c r="K109" s="1"/>
      <c r="L109" s="1" t="s">
        <v>171</v>
      </c>
      <c r="N109" s="12" t="s">
        <v>390</v>
      </c>
    </row>
    <row r="110" spans="1:14" ht="22" customHeight="1">
      <c r="A110" s="1"/>
      <c r="B110" s="18" t="s">
        <v>391</v>
      </c>
      <c r="C110" s="18" t="s">
        <v>392</v>
      </c>
      <c r="D110" s="14">
        <v>1</v>
      </c>
      <c r="E110" s="26">
        <f>Planning!G7</f>
        <v>34</v>
      </c>
      <c r="F110" s="15">
        <v>350</v>
      </c>
      <c r="G110" s="19">
        <f t="shared" si="15"/>
        <v>11900</v>
      </c>
      <c r="H110" s="20">
        <v>0</v>
      </c>
      <c r="I110" s="19">
        <f t="shared" si="16"/>
        <v>0</v>
      </c>
      <c r="J110" s="19">
        <f t="shared" si="17"/>
        <v>11900</v>
      </c>
      <c r="K110" s="1"/>
      <c r="L110" s="1" t="s">
        <v>171</v>
      </c>
      <c r="N110" s="12" t="s">
        <v>393</v>
      </c>
    </row>
    <row r="111" spans="1:14" ht="22" customHeight="1">
      <c r="A111" s="1"/>
      <c r="B111" s="1" t="s">
        <v>394</v>
      </c>
      <c r="C111" s="1" t="s">
        <v>395</v>
      </c>
      <c r="D111" s="6">
        <v>1</v>
      </c>
      <c r="E111" s="6">
        <v>22</v>
      </c>
      <c r="F111" s="8">
        <v>1400</v>
      </c>
      <c r="G111" s="16">
        <f t="shared" si="15"/>
        <v>30800</v>
      </c>
      <c r="H111" s="17">
        <v>0</v>
      </c>
      <c r="I111" s="16">
        <f t="shared" si="16"/>
        <v>0</v>
      </c>
      <c r="J111" s="16">
        <f t="shared" si="17"/>
        <v>30800</v>
      </c>
      <c r="K111" s="1"/>
      <c r="L111" s="1" t="s">
        <v>171</v>
      </c>
      <c r="N111" s="12" t="s">
        <v>396</v>
      </c>
    </row>
    <row r="112" spans="1:14" ht="22" customHeight="1">
      <c r="A112" s="1"/>
      <c r="B112" s="18" t="s">
        <v>397</v>
      </c>
      <c r="C112" s="18" t="s">
        <v>398</v>
      </c>
      <c r="D112" s="14">
        <v>1</v>
      </c>
      <c r="E112" s="14">
        <v>25</v>
      </c>
      <c r="F112" s="15">
        <v>1500</v>
      </c>
      <c r="G112" s="19">
        <f t="shared" si="15"/>
        <v>37500</v>
      </c>
      <c r="H112" s="20">
        <v>0</v>
      </c>
      <c r="I112" s="19">
        <f t="shared" si="16"/>
        <v>0</v>
      </c>
      <c r="J112" s="19">
        <f t="shared" si="17"/>
        <v>37500</v>
      </c>
      <c r="K112" s="1"/>
      <c r="L112" s="1" t="s">
        <v>171</v>
      </c>
      <c r="N112" s="12" t="s">
        <v>399</v>
      </c>
    </row>
    <row r="113" spans="1:14" ht="22" customHeight="1">
      <c r="A113" s="1"/>
      <c r="B113" s="1" t="s">
        <v>400</v>
      </c>
      <c r="C113" s="1" t="s">
        <v>401</v>
      </c>
      <c r="D113" s="6">
        <v>1</v>
      </c>
      <c r="E113" s="21">
        <f>Planning!G7</f>
        <v>34</v>
      </c>
      <c r="F113" s="8">
        <v>1100</v>
      </c>
      <c r="G113" s="16">
        <f t="shared" si="15"/>
        <v>37400</v>
      </c>
      <c r="H113" s="17">
        <v>0</v>
      </c>
      <c r="I113" s="16">
        <f t="shared" si="16"/>
        <v>0</v>
      </c>
      <c r="J113" s="16">
        <f t="shared" si="17"/>
        <v>37400</v>
      </c>
      <c r="K113" s="1"/>
      <c r="L113" s="1" t="s">
        <v>171</v>
      </c>
      <c r="N113" s="12" t="s">
        <v>402</v>
      </c>
    </row>
    <row r="114" spans="1:14" ht="22" customHeight="1">
      <c r="A114" s="1"/>
      <c r="B114" s="18" t="s">
        <v>403</v>
      </c>
      <c r="C114" s="18" t="s">
        <v>404</v>
      </c>
      <c r="D114" s="14">
        <v>1</v>
      </c>
      <c r="E114" s="14">
        <v>1</v>
      </c>
      <c r="F114" s="15">
        <v>25000</v>
      </c>
      <c r="G114" s="19">
        <f t="shared" si="15"/>
        <v>25000</v>
      </c>
      <c r="H114" s="20">
        <v>0</v>
      </c>
      <c r="I114" s="19">
        <f t="shared" si="16"/>
        <v>0</v>
      </c>
      <c r="J114" s="19">
        <f t="shared" si="17"/>
        <v>25000</v>
      </c>
      <c r="K114" s="1"/>
      <c r="L114" s="1" t="s">
        <v>282</v>
      </c>
      <c r="N114" s="12" t="s">
        <v>405</v>
      </c>
    </row>
    <row r="115" spans="1:14" ht="22" customHeight="1">
      <c r="A115" s="1"/>
      <c r="B115" s="1" t="s">
        <v>406</v>
      </c>
      <c r="C115" s="1" t="s">
        <v>407</v>
      </c>
      <c r="D115" s="6">
        <v>1</v>
      </c>
      <c r="E115" s="6">
        <v>1</v>
      </c>
      <c r="F115" s="8">
        <v>11000</v>
      </c>
      <c r="G115" s="16">
        <f t="shared" si="15"/>
        <v>11000</v>
      </c>
      <c r="H115" s="17">
        <v>0</v>
      </c>
      <c r="I115" s="16">
        <f t="shared" si="16"/>
        <v>0</v>
      </c>
      <c r="J115" s="16">
        <f t="shared" si="17"/>
        <v>11000</v>
      </c>
      <c r="K115" s="1"/>
      <c r="L115" s="1" t="s">
        <v>282</v>
      </c>
      <c r="N115" s="12" t="s">
        <v>408</v>
      </c>
    </row>
    <row r="116" spans="1:14" ht="22" customHeight="1">
      <c r="A116" s="1"/>
      <c r="B116" s="22"/>
      <c r="C116" s="22" t="s">
        <v>409</v>
      </c>
      <c r="D116" s="22"/>
      <c r="E116" s="22"/>
      <c r="F116" s="22"/>
      <c r="G116" s="23">
        <f>SUM(G108:G115)</f>
        <v>358800</v>
      </c>
      <c r="H116" s="23"/>
      <c r="I116" s="23">
        <f>SUM(I108:I115)</f>
        <v>0</v>
      </c>
      <c r="J116" s="23">
        <f>SUM(J108:J115)</f>
        <v>358800</v>
      </c>
      <c r="K116" s="1"/>
      <c r="L116" s="1"/>
      <c r="N116" s="12"/>
    </row>
    <row r="117" spans="1:14" ht="22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N117" s="12"/>
    </row>
    <row r="118" spans="1:14" ht="25" customHeight="1">
      <c r="A118" s="1"/>
      <c r="B118" s="4" t="s">
        <v>20</v>
      </c>
      <c r="C118" s="4"/>
      <c r="D118" s="4"/>
      <c r="E118" s="4"/>
      <c r="F118" s="4"/>
      <c r="G118" s="4"/>
      <c r="H118" s="4"/>
      <c r="I118" s="4"/>
      <c r="J118" s="4"/>
      <c r="K118" s="1"/>
      <c r="L118" s="1"/>
      <c r="N118" s="12"/>
    </row>
    <row r="119" spans="1:14" ht="22" customHeight="1">
      <c r="A119" s="1"/>
      <c r="B119" s="1" t="s">
        <v>410</v>
      </c>
      <c r="C119" s="1" t="s">
        <v>411</v>
      </c>
      <c r="D119" s="6">
        <v>1</v>
      </c>
      <c r="E119" s="6">
        <v>24</v>
      </c>
      <c r="F119" s="8">
        <v>4000</v>
      </c>
      <c r="G119" s="16">
        <f t="shared" ref="G119:G126" si="18">ROUND(D119*E119*F119,0)</f>
        <v>96000</v>
      </c>
      <c r="H119" s="17">
        <v>0</v>
      </c>
      <c r="I119" s="16">
        <f t="shared" ref="I119:I126" si="19">ROUND(G119*H119,0)</f>
        <v>0</v>
      </c>
      <c r="J119" s="16">
        <f t="shared" ref="J119:J126" si="20">SUM(G119,I119)</f>
        <v>96000</v>
      </c>
      <c r="K119" s="1"/>
      <c r="L119" s="1" t="s">
        <v>171</v>
      </c>
      <c r="N119" s="12" t="s">
        <v>412</v>
      </c>
    </row>
    <row r="120" spans="1:14" ht="22" customHeight="1">
      <c r="A120" s="1"/>
      <c r="B120" s="18" t="s">
        <v>413</v>
      </c>
      <c r="C120" s="18" t="s">
        <v>414</v>
      </c>
      <c r="D120" s="14">
        <v>1</v>
      </c>
      <c r="E120" s="14">
        <v>8</v>
      </c>
      <c r="F120" s="15">
        <v>3000</v>
      </c>
      <c r="G120" s="19">
        <f t="shared" si="18"/>
        <v>24000</v>
      </c>
      <c r="H120" s="20">
        <v>0</v>
      </c>
      <c r="I120" s="19">
        <f t="shared" si="19"/>
        <v>0</v>
      </c>
      <c r="J120" s="19">
        <f t="shared" si="20"/>
        <v>24000</v>
      </c>
      <c r="K120" s="1"/>
      <c r="L120" s="1" t="s">
        <v>171</v>
      </c>
      <c r="N120" s="12" t="s">
        <v>415</v>
      </c>
    </row>
    <row r="121" spans="1:14" ht="22" customHeight="1">
      <c r="A121" s="1"/>
      <c r="B121" s="1" t="s">
        <v>416</v>
      </c>
      <c r="C121" s="1" t="s">
        <v>417</v>
      </c>
      <c r="D121" s="6">
        <v>1</v>
      </c>
      <c r="E121" s="6">
        <v>7</v>
      </c>
      <c r="F121" s="8">
        <v>2500</v>
      </c>
      <c r="G121" s="16">
        <f t="shared" si="18"/>
        <v>17500</v>
      </c>
      <c r="H121" s="17">
        <v>0</v>
      </c>
      <c r="I121" s="16">
        <f t="shared" si="19"/>
        <v>0</v>
      </c>
      <c r="J121" s="16">
        <f t="shared" si="20"/>
        <v>17500</v>
      </c>
      <c r="K121" s="1"/>
      <c r="L121" s="1" t="s">
        <v>171</v>
      </c>
      <c r="N121" s="12" t="s">
        <v>418</v>
      </c>
    </row>
    <row r="122" spans="1:14" ht="22" customHeight="1">
      <c r="A122" s="1"/>
      <c r="B122" s="18" t="s">
        <v>419</v>
      </c>
      <c r="C122" s="18" t="s">
        <v>420</v>
      </c>
      <c r="D122" s="14">
        <v>1</v>
      </c>
      <c r="E122" s="14">
        <v>5</v>
      </c>
      <c r="F122" s="15">
        <v>3500</v>
      </c>
      <c r="G122" s="19">
        <f t="shared" si="18"/>
        <v>17500</v>
      </c>
      <c r="H122" s="20">
        <v>0</v>
      </c>
      <c r="I122" s="19">
        <f t="shared" si="19"/>
        <v>0</v>
      </c>
      <c r="J122" s="19">
        <f t="shared" si="20"/>
        <v>17500</v>
      </c>
      <c r="K122" s="1"/>
      <c r="L122" s="1" t="s">
        <v>171</v>
      </c>
      <c r="N122" s="12" t="s">
        <v>421</v>
      </c>
    </row>
    <row r="123" spans="1:14" ht="22" customHeight="1">
      <c r="A123" s="1"/>
      <c r="B123" s="1" t="s">
        <v>422</v>
      </c>
      <c r="C123" s="1" t="s">
        <v>423</v>
      </c>
      <c r="D123" s="6">
        <v>1</v>
      </c>
      <c r="E123" s="6">
        <v>6</v>
      </c>
      <c r="F123" s="8">
        <v>10000</v>
      </c>
      <c r="G123" s="16">
        <f t="shared" si="18"/>
        <v>60000</v>
      </c>
      <c r="H123" s="17">
        <v>0</v>
      </c>
      <c r="I123" s="16">
        <f t="shared" si="19"/>
        <v>0</v>
      </c>
      <c r="J123" s="16">
        <f t="shared" si="20"/>
        <v>60000</v>
      </c>
      <c r="K123" s="1"/>
      <c r="L123" s="1" t="s">
        <v>171</v>
      </c>
      <c r="N123" s="12" t="s">
        <v>424</v>
      </c>
    </row>
    <row r="124" spans="1:14" ht="22" customHeight="1">
      <c r="A124" s="1"/>
      <c r="B124" s="18" t="s">
        <v>425</v>
      </c>
      <c r="C124" s="18" t="s">
        <v>426</v>
      </c>
      <c r="D124" s="14">
        <v>1</v>
      </c>
      <c r="E124" s="14">
        <v>1</v>
      </c>
      <c r="F124" s="15">
        <v>50000</v>
      </c>
      <c r="G124" s="19">
        <f t="shared" si="18"/>
        <v>50000</v>
      </c>
      <c r="H124" s="20">
        <v>0</v>
      </c>
      <c r="I124" s="19">
        <f t="shared" si="19"/>
        <v>0</v>
      </c>
      <c r="J124" s="19">
        <f t="shared" si="20"/>
        <v>50000</v>
      </c>
      <c r="K124" s="1"/>
      <c r="L124" s="1" t="s">
        <v>207</v>
      </c>
      <c r="N124" s="12" t="s">
        <v>427</v>
      </c>
    </row>
    <row r="125" spans="1:14" ht="22" customHeight="1">
      <c r="A125" s="1"/>
      <c r="B125" s="1" t="s">
        <v>428</v>
      </c>
      <c r="C125" s="1" t="s">
        <v>429</v>
      </c>
      <c r="D125" s="6">
        <v>1</v>
      </c>
      <c r="E125" s="6">
        <v>18</v>
      </c>
      <c r="F125" s="8">
        <v>3500</v>
      </c>
      <c r="G125" s="16">
        <f t="shared" si="18"/>
        <v>63000</v>
      </c>
      <c r="H125" s="17">
        <v>0</v>
      </c>
      <c r="I125" s="16">
        <f t="shared" si="19"/>
        <v>0</v>
      </c>
      <c r="J125" s="16">
        <f t="shared" si="20"/>
        <v>63000</v>
      </c>
      <c r="K125" s="1"/>
      <c r="L125" s="1" t="s">
        <v>171</v>
      </c>
      <c r="N125" s="12" t="s">
        <v>430</v>
      </c>
    </row>
    <row r="126" spans="1:14" ht="22" customHeight="1">
      <c r="A126" s="1"/>
      <c r="B126" s="18" t="s">
        <v>431</v>
      </c>
      <c r="C126" s="18" t="s">
        <v>432</v>
      </c>
      <c r="D126" s="14">
        <v>1</v>
      </c>
      <c r="E126" s="14">
        <v>1</v>
      </c>
      <c r="F126" s="15">
        <v>20000</v>
      </c>
      <c r="G126" s="19">
        <f t="shared" si="18"/>
        <v>20000</v>
      </c>
      <c r="H126" s="20">
        <v>0</v>
      </c>
      <c r="I126" s="19">
        <f t="shared" si="19"/>
        <v>0</v>
      </c>
      <c r="J126" s="19">
        <f t="shared" si="20"/>
        <v>20000</v>
      </c>
      <c r="K126" s="1"/>
      <c r="L126" s="1" t="s">
        <v>207</v>
      </c>
      <c r="N126" s="12" t="s">
        <v>433</v>
      </c>
    </row>
    <row r="127" spans="1:14" ht="22" customHeight="1">
      <c r="A127" s="1"/>
      <c r="B127" s="22"/>
      <c r="C127" s="22" t="s">
        <v>434</v>
      </c>
      <c r="D127" s="22"/>
      <c r="E127" s="22"/>
      <c r="F127" s="22"/>
      <c r="G127" s="23">
        <f>SUM(G119:G126)</f>
        <v>348000</v>
      </c>
      <c r="H127" s="23"/>
      <c r="I127" s="23">
        <f>SUM(I119:I126)</f>
        <v>0</v>
      </c>
      <c r="J127" s="23">
        <f>SUM(J119:J126)</f>
        <v>348000</v>
      </c>
      <c r="K127" s="1"/>
      <c r="L127" s="1"/>
      <c r="N127" s="12"/>
    </row>
    <row r="128" spans="1:14" ht="22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N128" s="12"/>
    </row>
    <row r="129" spans="1:14" ht="25" customHeight="1">
      <c r="A129" s="1"/>
      <c r="B129" s="4" t="s">
        <v>21</v>
      </c>
      <c r="C129" s="4"/>
      <c r="D129" s="4"/>
      <c r="E129" s="4"/>
      <c r="F129" s="4"/>
      <c r="G129" s="4"/>
      <c r="H129" s="4"/>
      <c r="I129" s="4"/>
      <c r="J129" s="4"/>
      <c r="K129" s="1"/>
      <c r="L129" s="1"/>
      <c r="N129" s="12"/>
    </row>
    <row r="130" spans="1:14" ht="22" customHeight="1">
      <c r="A130" s="1"/>
      <c r="B130" s="18" t="s">
        <v>435</v>
      </c>
      <c r="C130" s="18" t="s">
        <v>436</v>
      </c>
      <c r="D130" s="14">
        <v>1</v>
      </c>
      <c r="E130" s="14">
        <v>14</v>
      </c>
      <c r="F130" s="15">
        <v>1600</v>
      </c>
      <c r="G130" s="19">
        <f t="shared" ref="G130:G137" si="21">ROUND(D130*E130*F130,0)</f>
        <v>22400</v>
      </c>
      <c r="H130" s="25">
        <f>Planning!G13</f>
        <v>0.4</v>
      </c>
      <c r="I130" s="19">
        <f t="shared" ref="I130:I137" si="22">ROUND(G130*H130,0)</f>
        <v>8960</v>
      </c>
      <c r="J130" s="19">
        <f t="shared" ref="J130:J137" si="23">SUM(G130,I130)</f>
        <v>31360</v>
      </c>
      <c r="K130" s="1"/>
      <c r="L130" s="1" t="s">
        <v>171</v>
      </c>
      <c r="N130" s="12" t="s">
        <v>437</v>
      </c>
    </row>
    <row r="131" spans="1:14" ht="22" customHeight="1">
      <c r="A131" s="1"/>
      <c r="B131" s="1" t="s">
        <v>438</v>
      </c>
      <c r="C131" s="1" t="s">
        <v>439</v>
      </c>
      <c r="D131" s="6">
        <v>1</v>
      </c>
      <c r="E131" s="6">
        <v>5</v>
      </c>
      <c r="F131" s="8">
        <v>2500</v>
      </c>
      <c r="G131" s="16">
        <f t="shared" si="21"/>
        <v>12500</v>
      </c>
      <c r="H131" s="17">
        <v>0</v>
      </c>
      <c r="I131" s="16">
        <f t="shared" si="22"/>
        <v>0</v>
      </c>
      <c r="J131" s="16">
        <f t="shared" si="23"/>
        <v>12500</v>
      </c>
      <c r="K131" s="1"/>
      <c r="L131" s="1" t="s">
        <v>171</v>
      </c>
      <c r="N131" s="12" t="s">
        <v>440</v>
      </c>
    </row>
    <row r="132" spans="1:14" ht="22" customHeight="1">
      <c r="A132" s="1"/>
      <c r="B132" s="18" t="s">
        <v>441</v>
      </c>
      <c r="C132" s="18" t="s">
        <v>442</v>
      </c>
      <c r="D132" s="14">
        <v>1</v>
      </c>
      <c r="E132" s="14">
        <v>1</v>
      </c>
      <c r="F132" s="15">
        <v>20000</v>
      </c>
      <c r="G132" s="19">
        <f t="shared" si="21"/>
        <v>20000</v>
      </c>
      <c r="H132" s="20">
        <v>0</v>
      </c>
      <c r="I132" s="19">
        <f t="shared" si="22"/>
        <v>0</v>
      </c>
      <c r="J132" s="19">
        <f t="shared" si="23"/>
        <v>20000</v>
      </c>
      <c r="K132" s="1"/>
      <c r="L132" s="1" t="s">
        <v>282</v>
      </c>
      <c r="N132" s="12" t="s">
        <v>443</v>
      </c>
    </row>
    <row r="133" spans="1:14" ht="22" customHeight="1">
      <c r="A133" s="1"/>
      <c r="B133" s="1" t="s">
        <v>444</v>
      </c>
      <c r="C133" s="1" t="s">
        <v>445</v>
      </c>
      <c r="D133" s="6">
        <v>1</v>
      </c>
      <c r="E133" s="6">
        <v>1</v>
      </c>
      <c r="F133" s="8">
        <v>55000</v>
      </c>
      <c r="G133" s="16">
        <f t="shared" si="21"/>
        <v>55000</v>
      </c>
      <c r="H133" s="17">
        <v>0</v>
      </c>
      <c r="I133" s="16">
        <f t="shared" si="22"/>
        <v>0</v>
      </c>
      <c r="J133" s="16">
        <f t="shared" si="23"/>
        <v>55000</v>
      </c>
      <c r="K133" s="1"/>
      <c r="L133" s="1" t="s">
        <v>282</v>
      </c>
      <c r="N133" s="12" t="s">
        <v>446</v>
      </c>
    </row>
    <row r="134" spans="1:14" ht="22" customHeight="1">
      <c r="A134" s="1"/>
      <c r="B134" s="18" t="s">
        <v>447</v>
      </c>
      <c r="C134" s="18" t="s">
        <v>448</v>
      </c>
      <c r="D134" s="14">
        <v>1</v>
      </c>
      <c r="E134" s="14">
        <v>14</v>
      </c>
      <c r="F134" s="15">
        <v>1200</v>
      </c>
      <c r="G134" s="19">
        <f t="shared" si="21"/>
        <v>16800</v>
      </c>
      <c r="H134" s="25">
        <f>Planning!G13</f>
        <v>0.4</v>
      </c>
      <c r="I134" s="19">
        <f t="shared" si="22"/>
        <v>6720</v>
      </c>
      <c r="J134" s="19">
        <f t="shared" si="23"/>
        <v>23520</v>
      </c>
      <c r="K134" s="1"/>
      <c r="L134" s="1" t="s">
        <v>171</v>
      </c>
      <c r="N134" s="12" t="s">
        <v>449</v>
      </c>
    </row>
    <row r="135" spans="1:14" ht="22" customHeight="1">
      <c r="A135" s="1"/>
      <c r="B135" s="1" t="s">
        <v>450</v>
      </c>
      <c r="C135" s="1" t="s">
        <v>451</v>
      </c>
      <c r="D135" s="6">
        <v>1</v>
      </c>
      <c r="E135" s="6">
        <v>1</v>
      </c>
      <c r="F135" s="8">
        <v>65000</v>
      </c>
      <c r="G135" s="16">
        <f t="shared" si="21"/>
        <v>65000</v>
      </c>
      <c r="H135" s="17">
        <v>0</v>
      </c>
      <c r="I135" s="16">
        <f t="shared" si="22"/>
        <v>0</v>
      </c>
      <c r="J135" s="16">
        <f t="shared" si="23"/>
        <v>65000</v>
      </c>
      <c r="K135" s="1"/>
      <c r="L135" s="1" t="s">
        <v>282</v>
      </c>
      <c r="N135" s="12" t="s">
        <v>452</v>
      </c>
    </row>
    <row r="136" spans="1:14" ht="22" customHeight="1">
      <c r="A136" s="1"/>
      <c r="B136" s="18" t="s">
        <v>453</v>
      </c>
      <c r="C136" s="18" t="s">
        <v>454</v>
      </c>
      <c r="D136" s="14">
        <v>1</v>
      </c>
      <c r="E136" s="26">
        <f>Planning!G7+2</f>
        <v>36</v>
      </c>
      <c r="F136" s="15">
        <v>800</v>
      </c>
      <c r="G136" s="19">
        <f t="shared" si="21"/>
        <v>28800</v>
      </c>
      <c r="H136" s="20">
        <v>0</v>
      </c>
      <c r="I136" s="19">
        <f t="shared" si="22"/>
        <v>0</v>
      </c>
      <c r="J136" s="19">
        <f t="shared" si="23"/>
        <v>28800</v>
      </c>
      <c r="K136" s="1"/>
      <c r="L136" s="1" t="s">
        <v>171</v>
      </c>
      <c r="N136" s="12" t="s">
        <v>455</v>
      </c>
    </row>
    <row r="137" spans="1:14" ht="22" customHeight="1">
      <c r="A137" s="1"/>
      <c r="B137" s="1" t="s">
        <v>456</v>
      </c>
      <c r="C137" s="1" t="s">
        <v>457</v>
      </c>
      <c r="D137" s="6">
        <v>1</v>
      </c>
      <c r="E137" s="6">
        <v>1</v>
      </c>
      <c r="F137" s="8">
        <v>25000</v>
      </c>
      <c r="G137" s="16">
        <f t="shared" si="21"/>
        <v>25000</v>
      </c>
      <c r="H137" s="17">
        <v>0</v>
      </c>
      <c r="I137" s="16">
        <f t="shared" si="22"/>
        <v>0</v>
      </c>
      <c r="J137" s="16">
        <f t="shared" si="23"/>
        <v>25000</v>
      </c>
      <c r="K137" s="1"/>
      <c r="L137" s="1" t="s">
        <v>207</v>
      </c>
      <c r="N137" s="12" t="s">
        <v>458</v>
      </c>
    </row>
    <row r="138" spans="1:14" ht="22" customHeight="1">
      <c r="A138" s="1"/>
      <c r="B138" s="22"/>
      <c r="C138" s="22" t="s">
        <v>459</v>
      </c>
      <c r="D138" s="22"/>
      <c r="E138" s="22"/>
      <c r="F138" s="22"/>
      <c r="G138" s="23">
        <f>SUM(G130:G137)</f>
        <v>245500</v>
      </c>
      <c r="H138" s="23"/>
      <c r="I138" s="23">
        <f>SUM(I130:I137)</f>
        <v>15680</v>
      </c>
      <c r="J138" s="23">
        <f>SUM(J130:J137)</f>
        <v>261180</v>
      </c>
      <c r="K138" s="1"/>
      <c r="L138" s="1"/>
      <c r="N138" s="12"/>
    </row>
    <row r="139" spans="1:14" ht="22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N139" s="12"/>
    </row>
    <row r="140" spans="1:14" ht="25" customHeight="1">
      <c r="A140" s="1"/>
      <c r="B140" s="4" t="s">
        <v>23</v>
      </c>
      <c r="C140" s="4"/>
      <c r="D140" s="4"/>
      <c r="E140" s="4"/>
      <c r="F140" s="4"/>
      <c r="G140" s="4"/>
      <c r="H140" s="4"/>
      <c r="I140" s="4"/>
      <c r="J140" s="4"/>
      <c r="K140" s="1"/>
      <c r="L140" s="1"/>
      <c r="N140" s="12"/>
    </row>
    <row r="141" spans="1:14" ht="22" customHeight="1">
      <c r="A141" s="1"/>
      <c r="B141" s="1" t="s">
        <v>460</v>
      </c>
      <c r="C141" s="1" t="s">
        <v>461</v>
      </c>
      <c r="D141" s="6">
        <v>30</v>
      </c>
      <c r="E141" s="6">
        <v>1</v>
      </c>
      <c r="F141" s="8">
        <v>1000</v>
      </c>
      <c r="G141" s="16">
        <f t="shared" ref="G141:G146" si="24">ROUND(D141*E141*F141,0)</f>
        <v>30000</v>
      </c>
      <c r="H141" s="17">
        <v>0</v>
      </c>
      <c r="I141" s="16">
        <f t="shared" ref="I141:I146" si="25">ROUND(G141*H141,0)</f>
        <v>0</v>
      </c>
      <c r="J141" s="16">
        <f t="shared" ref="J141:J146" si="26">SUM(G141,I141)</f>
        <v>30000</v>
      </c>
      <c r="K141" s="1"/>
      <c r="L141" s="1" t="s">
        <v>462</v>
      </c>
      <c r="N141" s="12" t="s">
        <v>463</v>
      </c>
    </row>
    <row r="142" spans="1:14" ht="22" customHeight="1">
      <c r="A142" s="1"/>
      <c r="B142" s="18" t="s">
        <v>464</v>
      </c>
      <c r="C142" s="18" t="s">
        <v>465</v>
      </c>
      <c r="D142" s="14">
        <v>28</v>
      </c>
      <c r="E142" s="14">
        <v>32</v>
      </c>
      <c r="F142" s="15">
        <v>220</v>
      </c>
      <c r="G142" s="19">
        <f t="shared" si="24"/>
        <v>197120</v>
      </c>
      <c r="H142" s="20">
        <v>0</v>
      </c>
      <c r="I142" s="19">
        <f t="shared" si="25"/>
        <v>0</v>
      </c>
      <c r="J142" s="19">
        <f t="shared" si="26"/>
        <v>197120</v>
      </c>
      <c r="K142" s="1"/>
      <c r="L142" s="1" t="s">
        <v>466</v>
      </c>
      <c r="N142" s="12" t="s">
        <v>467</v>
      </c>
    </row>
    <row r="143" spans="1:14" ht="22" customHeight="1">
      <c r="A143" s="1"/>
      <c r="B143" s="1" t="s">
        <v>468</v>
      </c>
      <c r="C143" s="1" t="s">
        <v>469</v>
      </c>
      <c r="D143" s="6">
        <v>95</v>
      </c>
      <c r="E143" s="21">
        <f>Planning!G7</f>
        <v>34</v>
      </c>
      <c r="F143" s="8">
        <v>65</v>
      </c>
      <c r="G143" s="16">
        <f t="shared" si="24"/>
        <v>209950</v>
      </c>
      <c r="H143" s="17">
        <v>0</v>
      </c>
      <c r="I143" s="16">
        <f t="shared" si="25"/>
        <v>0</v>
      </c>
      <c r="J143" s="16">
        <f t="shared" si="26"/>
        <v>209950</v>
      </c>
      <c r="K143" s="1"/>
      <c r="L143" s="1" t="s">
        <v>171</v>
      </c>
      <c r="N143" s="12" t="s">
        <v>470</v>
      </c>
    </row>
    <row r="144" spans="1:14" ht="22" customHeight="1">
      <c r="A144" s="1"/>
      <c r="B144" s="18" t="s">
        <v>471</v>
      </c>
      <c r="C144" s="18" t="s">
        <v>472</v>
      </c>
      <c r="D144" s="14">
        <v>900</v>
      </c>
      <c r="E144" s="14">
        <v>1</v>
      </c>
      <c r="F144" s="15">
        <v>35</v>
      </c>
      <c r="G144" s="19">
        <f t="shared" si="24"/>
        <v>31500</v>
      </c>
      <c r="H144" s="20">
        <v>0</v>
      </c>
      <c r="I144" s="19">
        <f t="shared" si="25"/>
        <v>0</v>
      </c>
      <c r="J144" s="19">
        <f t="shared" si="26"/>
        <v>31500</v>
      </c>
      <c r="K144" s="1"/>
      <c r="L144" s="1" t="s">
        <v>203</v>
      </c>
      <c r="N144" s="12" t="s">
        <v>473</v>
      </c>
    </row>
    <row r="145" spans="1:14" ht="22" customHeight="1">
      <c r="A145" s="1"/>
      <c r="B145" s="1" t="s">
        <v>474</v>
      </c>
      <c r="C145" s="1" t="s">
        <v>475</v>
      </c>
      <c r="D145" s="6">
        <v>1</v>
      </c>
      <c r="E145" s="6">
        <v>1</v>
      </c>
      <c r="F145" s="8">
        <v>25000</v>
      </c>
      <c r="G145" s="16">
        <f t="shared" si="24"/>
        <v>25000</v>
      </c>
      <c r="H145" s="17">
        <v>0</v>
      </c>
      <c r="I145" s="16">
        <f t="shared" si="25"/>
        <v>0</v>
      </c>
      <c r="J145" s="16">
        <f t="shared" si="26"/>
        <v>25000</v>
      </c>
      <c r="K145" s="1"/>
      <c r="L145" s="1" t="s">
        <v>207</v>
      </c>
      <c r="N145" s="12" t="s">
        <v>476</v>
      </c>
    </row>
    <row r="146" spans="1:14" ht="22" customHeight="1">
      <c r="A146" s="1"/>
      <c r="B146" s="18" t="s">
        <v>477</v>
      </c>
      <c r="C146" s="18" t="s">
        <v>478</v>
      </c>
      <c r="D146" s="14">
        <v>1</v>
      </c>
      <c r="E146" s="14">
        <v>1</v>
      </c>
      <c r="F146" s="15">
        <v>20000</v>
      </c>
      <c r="G146" s="19">
        <f t="shared" si="24"/>
        <v>20000</v>
      </c>
      <c r="H146" s="20">
        <v>0</v>
      </c>
      <c r="I146" s="19">
        <f t="shared" si="25"/>
        <v>0</v>
      </c>
      <c r="J146" s="19">
        <f t="shared" si="26"/>
        <v>20000</v>
      </c>
      <c r="K146" s="1"/>
      <c r="L146" s="1" t="s">
        <v>207</v>
      </c>
      <c r="N146" s="12" t="s">
        <v>479</v>
      </c>
    </row>
    <row r="147" spans="1:14" ht="22" customHeight="1">
      <c r="A147" s="1"/>
      <c r="B147" s="22"/>
      <c r="C147" s="22" t="s">
        <v>480</v>
      </c>
      <c r="D147" s="22"/>
      <c r="E147" s="22"/>
      <c r="F147" s="22"/>
      <c r="G147" s="23">
        <f>SUM(G141:G146)</f>
        <v>513570</v>
      </c>
      <c r="H147" s="23"/>
      <c r="I147" s="23">
        <f>SUM(I141:I146)</f>
        <v>0</v>
      </c>
      <c r="J147" s="23">
        <f>SUM(J141:J146)</f>
        <v>513570</v>
      </c>
      <c r="K147" s="1"/>
      <c r="L147" s="1"/>
      <c r="N147" s="12"/>
    </row>
    <row r="148" spans="1:14" ht="22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N148" s="12"/>
    </row>
    <row r="149" spans="1:14" ht="25" customHeight="1">
      <c r="A149" s="1"/>
      <c r="B149" s="4" t="s">
        <v>24</v>
      </c>
      <c r="C149" s="4"/>
      <c r="D149" s="4"/>
      <c r="E149" s="4"/>
      <c r="F149" s="4"/>
      <c r="G149" s="4"/>
      <c r="H149" s="4"/>
      <c r="I149" s="4"/>
      <c r="J149" s="4"/>
      <c r="K149" s="1"/>
      <c r="L149" s="1"/>
      <c r="N149" s="12"/>
    </row>
    <row r="150" spans="1:14" ht="22" customHeight="1">
      <c r="A150" s="1"/>
      <c r="B150" s="18" t="s">
        <v>481</v>
      </c>
      <c r="C150" s="18" t="s">
        <v>482</v>
      </c>
      <c r="D150" s="14">
        <v>1</v>
      </c>
      <c r="E150" s="14">
        <v>44</v>
      </c>
      <c r="F150" s="15">
        <v>6500</v>
      </c>
      <c r="G150" s="19">
        <f t="shared" ref="G150:G159" si="27">ROUND(D150*E150*F150,0)</f>
        <v>286000</v>
      </c>
      <c r="H150" s="20">
        <v>0</v>
      </c>
      <c r="I150" s="19">
        <f t="shared" ref="I150:I159" si="28">ROUND(G150*H150,0)</f>
        <v>0</v>
      </c>
      <c r="J150" s="19">
        <f t="shared" ref="J150:J159" si="29">SUM(G150,I150)</f>
        <v>286000</v>
      </c>
      <c r="K150" s="1"/>
      <c r="L150" s="1" t="s">
        <v>153</v>
      </c>
      <c r="N150" s="12" t="s">
        <v>483</v>
      </c>
    </row>
    <row r="151" spans="1:14" ht="22" customHeight="1">
      <c r="A151" s="1"/>
      <c r="B151" s="1" t="s">
        <v>484</v>
      </c>
      <c r="C151" s="1" t="s">
        <v>485</v>
      </c>
      <c r="D151" s="6">
        <v>1</v>
      </c>
      <c r="E151" s="6">
        <v>1</v>
      </c>
      <c r="F151" s="8">
        <v>150000</v>
      </c>
      <c r="G151" s="16">
        <f t="shared" si="27"/>
        <v>150000</v>
      </c>
      <c r="H151" s="17">
        <v>0</v>
      </c>
      <c r="I151" s="16">
        <f t="shared" si="28"/>
        <v>0</v>
      </c>
      <c r="J151" s="16">
        <f t="shared" si="29"/>
        <v>150000</v>
      </c>
      <c r="K151" s="1"/>
      <c r="L151" s="1" t="s">
        <v>486</v>
      </c>
      <c r="N151" s="12" t="s">
        <v>487</v>
      </c>
    </row>
    <row r="152" spans="1:14" ht="22" customHeight="1">
      <c r="A152" s="1"/>
      <c r="B152" s="18" t="s">
        <v>488</v>
      </c>
      <c r="C152" s="18" t="s">
        <v>489</v>
      </c>
      <c r="D152" s="14">
        <v>1</v>
      </c>
      <c r="E152" s="14">
        <v>1</v>
      </c>
      <c r="F152" s="15">
        <v>80000</v>
      </c>
      <c r="G152" s="19">
        <f t="shared" si="27"/>
        <v>80000</v>
      </c>
      <c r="H152" s="20">
        <v>0</v>
      </c>
      <c r="I152" s="19">
        <f t="shared" si="28"/>
        <v>0</v>
      </c>
      <c r="J152" s="19">
        <f t="shared" si="29"/>
        <v>80000</v>
      </c>
      <c r="K152" s="1"/>
      <c r="L152" s="1" t="s">
        <v>282</v>
      </c>
      <c r="N152" s="12" t="s">
        <v>490</v>
      </c>
    </row>
    <row r="153" spans="1:14" ht="22" customHeight="1">
      <c r="A153" s="1"/>
      <c r="B153" s="1" t="s">
        <v>491</v>
      </c>
      <c r="C153" s="1" t="s">
        <v>492</v>
      </c>
      <c r="D153" s="6">
        <v>1</v>
      </c>
      <c r="E153" s="6">
        <v>1</v>
      </c>
      <c r="F153" s="8">
        <v>100000</v>
      </c>
      <c r="G153" s="16">
        <f t="shared" si="27"/>
        <v>100000</v>
      </c>
      <c r="H153" s="17">
        <v>0</v>
      </c>
      <c r="I153" s="16">
        <f t="shared" si="28"/>
        <v>0</v>
      </c>
      <c r="J153" s="16">
        <f t="shared" si="29"/>
        <v>100000</v>
      </c>
      <c r="K153" s="1"/>
      <c r="L153" s="1" t="s">
        <v>486</v>
      </c>
      <c r="N153" s="12" t="s">
        <v>493</v>
      </c>
    </row>
    <row r="154" spans="1:14" ht="22" customHeight="1">
      <c r="A154" s="1"/>
      <c r="B154" s="18" t="s">
        <v>494</v>
      </c>
      <c r="C154" s="18" t="s">
        <v>495</v>
      </c>
      <c r="D154" s="14">
        <v>1</v>
      </c>
      <c r="E154" s="14">
        <v>1</v>
      </c>
      <c r="F154" s="15">
        <v>120000</v>
      </c>
      <c r="G154" s="19">
        <f t="shared" si="27"/>
        <v>120000</v>
      </c>
      <c r="H154" s="20">
        <v>0</v>
      </c>
      <c r="I154" s="19">
        <f t="shared" si="28"/>
        <v>0</v>
      </c>
      <c r="J154" s="19">
        <f t="shared" si="29"/>
        <v>120000</v>
      </c>
      <c r="K154" s="1"/>
      <c r="L154" s="1" t="s">
        <v>486</v>
      </c>
      <c r="N154" s="12" t="s">
        <v>496</v>
      </c>
    </row>
    <row r="155" spans="1:14" ht="22" customHeight="1">
      <c r="A155" s="1"/>
      <c r="B155" s="1" t="s">
        <v>497</v>
      </c>
      <c r="C155" s="1" t="s">
        <v>498</v>
      </c>
      <c r="D155" s="6">
        <v>1</v>
      </c>
      <c r="E155" s="6">
        <v>1</v>
      </c>
      <c r="F155" s="8">
        <v>150000</v>
      </c>
      <c r="G155" s="16">
        <f t="shared" si="27"/>
        <v>150000</v>
      </c>
      <c r="H155" s="17">
        <v>0</v>
      </c>
      <c r="I155" s="16">
        <f t="shared" si="28"/>
        <v>0</v>
      </c>
      <c r="J155" s="16">
        <f t="shared" si="29"/>
        <v>150000</v>
      </c>
      <c r="K155" s="1"/>
      <c r="L155" s="1" t="s">
        <v>282</v>
      </c>
      <c r="N155" s="12" t="s">
        <v>499</v>
      </c>
    </row>
    <row r="156" spans="1:14" ht="22" customHeight="1">
      <c r="A156" s="1"/>
      <c r="B156" s="18" t="s">
        <v>500</v>
      </c>
      <c r="C156" s="18" t="s">
        <v>501</v>
      </c>
      <c r="D156" s="14">
        <v>1</v>
      </c>
      <c r="E156" s="14">
        <v>1</v>
      </c>
      <c r="F156" s="15">
        <v>180000</v>
      </c>
      <c r="G156" s="19">
        <f t="shared" si="27"/>
        <v>180000</v>
      </c>
      <c r="H156" s="20">
        <v>0</v>
      </c>
      <c r="I156" s="19">
        <f t="shared" si="28"/>
        <v>0</v>
      </c>
      <c r="J156" s="19">
        <f t="shared" si="29"/>
        <v>180000</v>
      </c>
      <c r="K156" s="1"/>
      <c r="L156" s="1" t="s">
        <v>282</v>
      </c>
      <c r="N156" s="12" t="s">
        <v>502</v>
      </c>
    </row>
    <row r="157" spans="1:14" ht="22" customHeight="1">
      <c r="A157" s="1"/>
      <c r="B157" s="1" t="s">
        <v>503</v>
      </c>
      <c r="C157" s="1" t="s">
        <v>504</v>
      </c>
      <c r="D157" s="6">
        <v>1</v>
      </c>
      <c r="E157" s="6">
        <v>1</v>
      </c>
      <c r="F157" s="8">
        <v>110000</v>
      </c>
      <c r="G157" s="16">
        <f t="shared" si="27"/>
        <v>110000</v>
      </c>
      <c r="H157" s="17">
        <v>0</v>
      </c>
      <c r="I157" s="16">
        <f t="shared" si="28"/>
        <v>0</v>
      </c>
      <c r="J157" s="16">
        <f t="shared" si="29"/>
        <v>110000</v>
      </c>
      <c r="K157" s="1"/>
      <c r="L157" s="1" t="s">
        <v>282</v>
      </c>
      <c r="N157" s="12" t="s">
        <v>505</v>
      </c>
    </row>
    <row r="158" spans="1:14" ht="22" customHeight="1">
      <c r="A158" s="1"/>
      <c r="B158" s="18" t="s">
        <v>506</v>
      </c>
      <c r="C158" s="18" t="s">
        <v>507</v>
      </c>
      <c r="D158" s="14">
        <v>1</v>
      </c>
      <c r="E158" s="14">
        <v>1</v>
      </c>
      <c r="F158" s="15">
        <v>65000</v>
      </c>
      <c r="G158" s="19">
        <f t="shared" si="27"/>
        <v>65000</v>
      </c>
      <c r="H158" s="20">
        <v>0</v>
      </c>
      <c r="I158" s="19">
        <f t="shared" si="28"/>
        <v>0</v>
      </c>
      <c r="J158" s="19">
        <f t="shared" si="29"/>
        <v>65000</v>
      </c>
      <c r="K158" s="1"/>
      <c r="L158" s="1" t="s">
        <v>282</v>
      </c>
      <c r="N158" s="12" t="s">
        <v>508</v>
      </c>
    </row>
    <row r="159" spans="1:14" ht="22" customHeight="1">
      <c r="A159" s="1"/>
      <c r="B159" s="1" t="s">
        <v>509</v>
      </c>
      <c r="C159" s="1" t="s">
        <v>510</v>
      </c>
      <c r="D159" s="6">
        <v>1</v>
      </c>
      <c r="E159" s="21">
        <f>Planning!G10</f>
        <v>52</v>
      </c>
      <c r="F159" s="8">
        <v>4200</v>
      </c>
      <c r="G159" s="16">
        <f t="shared" si="27"/>
        <v>218400</v>
      </c>
      <c r="H159" s="17">
        <v>0</v>
      </c>
      <c r="I159" s="16">
        <f t="shared" si="28"/>
        <v>0</v>
      </c>
      <c r="J159" s="16">
        <f t="shared" si="29"/>
        <v>218400</v>
      </c>
      <c r="K159" s="1"/>
      <c r="L159" s="1" t="s">
        <v>153</v>
      </c>
      <c r="N159" s="12" t="s">
        <v>511</v>
      </c>
    </row>
    <row r="160" spans="1:14" ht="22" customHeight="1">
      <c r="A160" s="1"/>
      <c r="B160" s="22"/>
      <c r="C160" s="22" t="s">
        <v>512</v>
      </c>
      <c r="D160" s="22"/>
      <c r="E160" s="22"/>
      <c r="F160" s="22"/>
      <c r="G160" s="23">
        <f>SUM(G150:G159)</f>
        <v>1459400</v>
      </c>
      <c r="H160" s="23"/>
      <c r="I160" s="23">
        <f>SUM(I150:I159)</f>
        <v>0</v>
      </c>
      <c r="J160" s="23">
        <f>SUM(J150:J159)</f>
        <v>1459400</v>
      </c>
      <c r="K160" s="1"/>
      <c r="L160" s="1"/>
      <c r="N160" s="12"/>
    </row>
    <row r="161" spans="1:14" ht="22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N161" s="12"/>
    </row>
    <row r="162" spans="1:14" ht="25" customHeight="1">
      <c r="A162" s="1"/>
      <c r="B162" s="4" t="s">
        <v>26</v>
      </c>
      <c r="C162" s="4"/>
      <c r="D162" s="4"/>
      <c r="E162" s="4"/>
      <c r="F162" s="4"/>
      <c r="G162" s="4"/>
      <c r="H162" s="4"/>
      <c r="I162" s="4"/>
      <c r="J162" s="4"/>
      <c r="K162" s="1"/>
      <c r="L162" s="1"/>
      <c r="N162" s="12"/>
    </row>
    <row r="163" spans="1:14" ht="22" customHeight="1">
      <c r="A163" s="1"/>
      <c r="B163" s="1" t="s">
        <v>513</v>
      </c>
      <c r="C163" s="1" t="s">
        <v>514</v>
      </c>
      <c r="D163" s="6">
        <v>1</v>
      </c>
      <c r="E163" s="21">
        <f>Planning!G20</f>
        <v>180</v>
      </c>
      <c r="F163" s="8">
        <v>2000</v>
      </c>
      <c r="G163" s="16">
        <f>ROUND(D163*E163*F163,0)</f>
        <v>360000</v>
      </c>
      <c r="H163" s="17">
        <v>0</v>
      </c>
      <c r="I163" s="16">
        <f>ROUND(G163*H163,0)</f>
        <v>0</v>
      </c>
      <c r="J163" s="16">
        <f>SUM(G163,I163)</f>
        <v>360000</v>
      </c>
      <c r="K163" s="1"/>
      <c r="L163" s="1" t="s">
        <v>515</v>
      </c>
      <c r="N163" s="12" t="s">
        <v>516</v>
      </c>
    </row>
    <row r="164" spans="1:14" ht="22" customHeight="1">
      <c r="A164" s="1"/>
      <c r="B164" s="18" t="s">
        <v>517</v>
      </c>
      <c r="C164" s="18" t="s">
        <v>518</v>
      </c>
      <c r="D164" s="14">
        <v>1</v>
      </c>
      <c r="E164" s="26">
        <f>Planning!G21</f>
        <v>240</v>
      </c>
      <c r="F164" s="15">
        <v>7000</v>
      </c>
      <c r="G164" s="19">
        <f>ROUND(D164*E164*F164,0)</f>
        <v>1680000</v>
      </c>
      <c r="H164" s="20">
        <v>0</v>
      </c>
      <c r="I164" s="19">
        <f>ROUND(G164*H164,0)</f>
        <v>0</v>
      </c>
      <c r="J164" s="19">
        <f>SUM(G164,I164)</f>
        <v>1680000</v>
      </c>
      <c r="K164" s="1"/>
      <c r="L164" s="1" t="s">
        <v>515</v>
      </c>
      <c r="N164" s="12" t="s">
        <v>519</v>
      </c>
    </row>
    <row r="165" spans="1:14" ht="22" customHeight="1">
      <c r="A165" s="1"/>
      <c r="B165" s="1" t="s">
        <v>520</v>
      </c>
      <c r="C165" s="1" t="s">
        <v>521</v>
      </c>
      <c r="D165" s="6">
        <v>1</v>
      </c>
      <c r="E165" s="21">
        <f>Planning!G22</f>
        <v>180</v>
      </c>
      <c r="F165" s="8">
        <v>18000</v>
      </c>
      <c r="G165" s="16">
        <f>ROUND(D165*E165*F165,0)</f>
        <v>3240000</v>
      </c>
      <c r="H165" s="17">
        <v>0</v>
      </c>
      <c r="I165" s="16">
        <f>ROUND(G165*H165,0)</f>
        <v>0</v>
      </c>
      <c r="J165" s="16">
        <f>SUM(G165,I165)</f>
        <v>3240000</v>
      </c>
      <c r="K165" s="1"/>
      <c r="L165" s="1" t="s">
        <v>515</v>
      </c>
      <c r="N165" s="12" t="s">
        <v>522</v>
      </c>
    </row>
    <row r="166" spans="1:14" ht="22" customHeight="1">
      <c r="A166" s="1"/>
      <c r="B166" s="18" t="s">
        <v>523</v>
      </c>
      <c r="C166" s="18" t="s">
        <v>524</v>
      </c>
      <c r="D166" s="14">
        <v>1</v>
      </c>
      <c r="E166" s="14">
        <v>1</v>
      </c>
      <c r="F166" s="15">
        <v>300000</v>
      </c>
      <c r="G166" s="19">
        <f>ROUND(D166*E166*F166,0)</f>
        <v>300000</v>
      </c>
      <c r="H166" s="20">
        <v>0</v>
      </c>
      <c r="I166" s="19">
        <f>ROUND(G166*H166,0)</f>
        <v>0</v>
      </c>
      <c r="J166" s="19">
        <f>SUM(G166,I166)</f>
        <v>300000</v>
      </c>
      <c r="K166" s="1"/>
      <c r="L166" s="1" t="s">
        <v>207</v>
      </c>
      <c r="N166" s="12" t="s">
        <v>525</v>
      </c>
    </row>
    <row r="167" spans="1:14" ht="22" customHeight="1">
      <c r="A167" s="1"/>
      <c r="B167" s="1" t="s">
        <v>526</v>
      </c>
      <c r="C167" s="1" t="s">
        <v>527</v>
      </c>
      <c r="D167" s="6">
        <v>1</v>
      </c>
      <c r="E167" s="6">
        <v>1</v>
      </c>
      <c r="F167" s="8">
        <v>85000</v>
      </c>
      <c r="G167" s="16">
        <f>ROUND(D167*E167*F167,0)</f>
        <v>85000</v>
      </c>
      <c r="H167" s="17">
        <v>0</v>
      </c>
      <c r="I167" s="16">
        <f>ROUND(G167*H167,0)</f>
        <v>0</v>
      </c>
      <c r="J167" s="16">
        <f>SUM(G167,I167)</f>
        <v>85000</v>
      </c>
      <c r="K167" s="1"/>
      <c r="L167" s="1" t="s">
        <v>282</v>
      </c>
      <c r="N167" s="12" t="s">
        <v>528</v>
      </c>
    </row>
    <row r="168" spans="1:14" ht="22" customHeight="1">
      <c r="A168" s="1"/>
      <c r="B168" s="22"/>
      <c r="C168" s="22" t="s">
        <v>529</v>
      </c>
      <c r="D168" s="22"/>
      <c r="E168" s="22"/>
      <c r="F168" s="22"/>
      <c r="G168" s="23">
        <f>SUM(G163:G167)</f>
        <v>5665000</v>
      </c>
      <c r="H168" s="23"/>
      <c r="I168" s="23">
        <f>SUM(I163:I167)</f>
        <v>0</v>
      </c>
      <c r="J168" s="23">
        <f>SUM(J163:J167)</f>
        <v>5665000</v>
      </c>
      <c r="K168" s="1"/>
      <c r="L168" s="1"/>
      <c r="N168" s="12"/>
    </row>
    <row r="169" spans="1:14" ht="22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N169" s="12"/>
    </row>
    <row r="170" spans="1:14" ht="25" customHeight="1">
      <c r="A170" s="1"/>
      <c r="B170" s="4" t="s">
        <v>27</v>
      </c>
      <c r="C170" s="4"/>
      <c r="D170" s="4"/>
      <c r="E170" s="4"/>
      <c r="F170" s="4"/>
      <c r="G170" s="4"/>
      <c r="H170" s="4"/>
      <c r="I170" s="4"/>
      <c r="J170" s="4"/>
      <c r="K170" s="1"/>
      <c r="L170" s="1"/>
      <c r="N170" s="12"/>
    </row>
    <row r="171" spans="1:14" ht="22" customHeight="1">
      <c r="A171" s="1"/>
      <c r="B171" s="1" t="s">
        <v>530</v>
      </c>
      <c r="C171" s="1" t="s">
        <v>531</v>
      </c>
      <c r="D171" s="6">
        <v>1</v>
      </c>
      <c r="E171" s="6">
        <v>36</v>
      </c>
      <c r="F171" s="8">
        <v>5000</v>
      </c>
      <c r="G171" s="16">
        <f t="shared" ref="G171:G181" si="30">ROUND(D171*E171*F171,0)</f>
        <v>180000</v>
      </c>
      <c r="H171" s="17">
        <v>0</v>
      </c>
      <c r="I171" s="16">
        <f t="shared" ref="I171:I181" si="31">ROUND(G171*H171,0)</f>
        <v>0</v>
      </c>
      <c r="J171" s="16">
        <f t="shared" ref="J171:J181" si="32">SUM(G171,I171)</f>
        <v>180000</v>
      </c>
      <c r="K171" s="1"/>
      <c r="L171" s="1" t="s">
        <v>153</v>
      </c>
      <c r="N171" s="12" t="s">
        <v>532</v>
      </c>
    </row>
    <row r="172" spans="1:14" ht="22" customHeight="1">
      <c r="A172" s="1"/>
      <c r="B172" s="18" t="s">
        <v>533</v>
      </c>
      <c r="C172" s="18" t="s">
        <v>534</v>
      </c>
      <c r="D172" s="14">
        <v>1</v>
      </c>
      <c r="E172" s="14">
        <v>22</v>
      </c>
      <c r="F172" s="15">
        <v>2800</v>
      </c>
      <c r="G172" s="19">
        <f t="shared" si="30"/>
        <v>61600</v>
      </c>
      <c r="H172" s="20">
        <v>0</v>
      </c>
      <c r="I172" s="19">
        <f t="shared" si="31"/>
        <v>0</v>
      </c>
      <c r="J172" s="19">
        <f t="shared" si="32"/>
        <v>61600</v>
      </c>
      <c r="K172" s="1"/>
      <c r="L172" s="1" t="s">
        <v>153</v>
      </c>
      <c r="N172" s="12" t="s">
        <v>535</v>
      </c>
    </row>
    <row r="173" spans="1:14" ht="22" customHeight="1">
      <c r="A173" s="1"/>
      <c r="B173" s="1" t="s">
        <v>536</v>
      </c>
      <c r="C173" s="1" t="s">
        <v>537</v>
      </c>
      <c r="D173" s="6">
        <v>1</v>
      </c>
      <c r="E173" s="6">
        <v>1</v>
      </c>
      <c r="F173" s="8">
        <v>55000</v>
      </c>
      <c r="G173" s="16">
        <f t="shared" si="30"/>
        <v>55000</v>
      </c>
      <c r="H173" s="17">
        <v>0</v>
      </c>
      <c r="I173" s="16">
        <f t="shared" si="31"/>
        <v>0</v>
      </c>
      <c r="J173" s="16">
        <f t="shared" si="32"/>
        <v>55000</v>
      </c>
      <c r="K173" s="1"/>
      <c r="L173" s="1" t="s">
        <v>282</v>
      </c>
      <c r="N173" s="12" t="s">
        <v>538</v>
      </c>
    </row>
    <row r="174" spans="1:14" ht="22" customHeight="1">
      <c r="A174" s="1"/>
      <c r="B174" s="18" t="s">
        <v>539</v>
      </c>
      <c r="C174" s="18" t="s">
        <v>540</v>
      </c>
      <c r="D174" s="14">
        <v>1</v>
      </c>
      <c r="E174" s="14">
        <v>1</v>
      </c>
      <c r="F174" s="15">
        <v>100000</v>
      </c>
      <c r="G174" s="19">
        <f t="shared" si="30"/>
        <v>100000</v>
      </c>
      <c r="H174" s="20">
        <v>0</v>
      </c>
      <c r="I174" s="19">
        <f t="shared" si="31"/>
        <v>0</v>
      </c>
      <c r="J174" s="19">
        <f t="shared" si="32"/>
        <v>100000</v>
      </c>
      <c r="K174" s="1"/>
      <c r="L174" s="1" t="s">
        <v>282</v>
      </c>
      <c r="N174" s="12" t="s">
        <v>541</v>
      </c>
    </row>
    <row r="175" spans="1:14" ht="22" customHeight="1">
      <c r="A175" s="1"/>
      <c r="B175" s="1" t="s">
        <v>542</v>
      </c>
      <c r="C175" s="1" t="s">
        <v>543</v>
      </c>
      <c r="D175" s="6">
        <v>1</v>
      </c>
      <c r="E175" s="6">
        <v>1</v>
      </c>
      <c r="F175" s="8">
        <v>35000</v>
      </c>
      <c r="G175" s="16">
        <f t="shared" si="30"/>
        <v>35000</v>
      </c>
      <c r="H175" s="17">
        <v>0</v>
      </c>
      <c r="I175" s="16">
        <f t="shared" si="31"/>
        <v>0</v>
      </c>
      <c r="J175" s="16">
        <f t="shared" si="32"/>
        <v>35000</v>
      </c>
      <c r="K175" s="1"/>
      <c r="L175" s="1" t="s">
        <v>282</v>
      </c>
      <c r="N175" s="12" t="s">
        <v>544</v>
      </c>
    </row>
    <row r="176" spans="1:14" ht="22" customHeight="1">
      <c r="A176" s="1"/>
      <c r="B176" s="18" t="s">
        <v>545</v>
      </c>
      <c r="C176" s="18" t="s">
        <v>546</v>
      </c>
      <c r="D176" s="14">
        <v>1</v>
      </c>
      <c r="E176" s="14">
        <v>1</v>
      </c>
      <c r="F176" s="15">
        <v>70000</v>
      </c>
      <c r="G176" s="19">
        <f t="shared" si="30"/>
        <v>70000</v>
      </c>
      <c r="H176" s="20">
        <v>0</v>
      </c>
      <c r="I176" s="19">
        <f t="shared" si="31"/>
        <v>0</v>
      </c>
      <c r="J176" s="19">
        <f t="shared" si="32"/>
        <v>70000</v>
      </c>
      <c r="K176" s="1"/>
      <c r="L176" s="1" t="s">
        <v>282</v>
      </c>
      <c r="N176" s="12" t="s">
        <v>547</v>
      </c>
    </row>
    <row r="177" spans="1:14" ht="22" customHeight="1">
      <c r="A177" s="1"/>
      <c r="B177" s="1" t="s">
        <v>548</v>
      </c>
      <c r="C177" s="1" t="s">
        <v>549</v>
      </c>
      <c r="D177" s="6">
        <v>1</v>
      </c>
      <c r="E177" s="6">
        <v>1</v>
      </c>
      <c r="F177" s="8">
        <v>90000</v>
      </c>
      <c r="G177" s="16">
        <f t="shared" si="30"/>
        <v>90000</v>
      </c>
      <c r="H177" s="17">
        <v>0</v>
      </c>
      <c r="I177" s="16">
        <f t="shared" si="31"/>
        <v>0</v>
      </c>
      <c r="J177" s="16">
        <f t="shared" si="32"/>
        <v>90000</v>
      </c>
      <c r="K177" s="1"/>
      <c r="L177" s="1" t="s">
        <v>282</v>
      </c>
      <c r="N177" s="12" t="s">
        <v>550</v>
      </c>
    </row>
    <row r="178" spans="1:14" ht="22" customHeight="1">
      <c r="A178" s="1"/>
      <c r="B178" s="18" t="s">
        <v>551</v>
      </c>
      <c r="C178" s="18" t="s">
        <v>552</v>
      </c>
      <c r="D178" s="14">
        <v>1</v>
      </c>
      <c r="E178" s="14">
        <v>1</v>
      </c>
      <c r="F178" s="15">
        <v>35000</v>
      </c>
      <c r="G178" s="19">
        <f t="shared" si="30"/>
        <v>35000</v>
      </c>
      <c r="H178" s="20">
        <v>0</v>
      </c>
      <c r="I178" s="19">
        <f t="shared" si="31"/>
        <v>0</v>
      </c>
      <c r="J178" s="19">
        <f t="shared" si="32"/>
        <v>35000</v>
      </c>
      <c r="K178" s="1"/>
      <c r="L178" s="1" t="s">
        <v>282</v>
      </c>
      <c r="N178" s="12" t="s">
        <v>553</v>
      </c>
    </row>
    <row r="179" spans="1:14" ht="22" customHeight="1">
      <c r="A179" s="1"/>
      <c r="B179" s="1" t="s">
        <v>554</v>
      </c>
      <c r="C179" s="1" t="s">
        <v>555</v>
      </c>
      <c r="D179" s="6">
        <v>1</v>
      </c>
      <c r="E179" s="6">
        <v>1</v>
      </c>
      <c r="F179" s="8">
        <v>70000</v>
      </c>
      <c r="G179" s="16">
        <f t="shared" si="30"/>
        <v>70000</v>
      </c>
      <c r="H179" s="17">
        <v>0</v>
      </c>
      <c r="I179" s="16">
        <f t="shared" si="31"/>
        <v>0</v>
      </c>
      <c r="J179" s="16">
        <f t="shared" si="32"/>
        <v>70000</v>
      </c>
      <c r="K179" s="1"/>
      <c r="L179" s="1" t="s">
        <v>282</v>
      </c>
      <c r="N179" s="12" t="s">
        <v>556</v>
      </c>
    </row>
    <row r="180" spans="1:14" ht="22" customHeight="1">
      <c r="A180" s="1"/>
      <c r="B180" s="18" t="s">
        <v>557</v>
      </c>
      <c r="C180" s="18" t="s">
        <v>558</v>
      </c>
      <c r="D180" s="14">
        <v>1</v>
      </c>
      <c r="E180" s="14">
        <v>1</v>
      </c>
      <c r="F180" s="15">
        <v>20000</v>
      </c>
      <c r="G180" s="19">
        <f t="shared" si="30"/>
        <v>20000</v>
      </c>
      <c r="H180" s="20">
        <v>0</v>
      </c>
      <c r="I180" s="19">
        <f t="shared" si="31"/>
        <v>0</v>
      </c>
      <c r="J180" s="19">
        <f t="shared" si="32"/>
        <v>20000</v>
      </c>
      <c r="K180" s="1"/>
      <c r="L180" s="1" t="s">
        <v>282</v>
      </c>
      <c r="N180" s="12" t="s">
        <v>559</v>
      </c>
    </row>
    <row r="181" spans="1:14" ht="22" customHeight="1">
      <c r="A181" s="1"/>
      <c r="B181" s="1" t="s">
        <v>560</v>
      </c>
      <c r="C181" s="1" t="s">
        <v>561</v>
      </c>
      <c r="D181" s="6">
        <v>1</v>
      </c>
      <c r="E181" s="6">
        <v>1</v>
      </c>
      <c r="F181" s="8">
        <v>18000</v>
      </c>
      <c r="G181" s="16">
        <f t="shared" si="30"/>
        <v>18000</v>
      </c>
      <c r="H181" s="17">
        <v>0</v>
      </c>
      <c r="I181" s="16">
        <f t="shared" si="31"/>
        <v>0</v>
      </c>
      <c r="J181" s="16">
        <f t="shared" si="32"/>
        <v>18000</v>
      </c>
      <c r="K181" s="1"/>
      <c r="L181" s="1" t="s">
        <v>282</v>
      </c>
      <c r="N181" s="12" t="s">
        <v>562</v>
      </c>
    </row>
    <row r="182" spans="1:14" ht="22" customHeight="1">
      <c r="A182" s="1"/>
      <c r="B182" s="22"/>
      <c r="C182" s="22" t="s">
        <v>563</v>
      </c>
      <c r="D182" s="22"/>
      <c r="E182" s="22"/>
      <c r="F182" s="22"/>
      <c r="G182" s="23">
        <f>SUM(G171:G181)</f>
        <v>734600</v>
      </c>
      <c r="H182" s="23"/>
      <c r="I182" s="23">
        <f>SUM(I171:I181)</f>
        <v>0</v>
      </c>
      <c r="J182" s="23">
        <f>SUM(J171:J181)</f>
        <v>734600</v>
      </c>
      <c r="K182" s="1"/>
      <c r="L182" s="1"/>
      <c r="N182" s="12"/>
    </row>
    <row r="183" spans="1:14" ht="22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N183" s="12"/>
    </row>
    <row r="184" spans="1:14" ht="25" customHeight="1">
      <c r="A184" s="1"/>
      <c r="B184" s="4" t="s">
        <v>29</v>
      </c>
      <c r="C184" s="4"/>
      <c r="D184" s="4"/>
      <c r="E184" s="4"/>
      <c r="F184" s="4"/>
      <c r="G184" s="4"/>
      <c r="H184" s="4"/>
      <c r="I184" s="4"/>
      <c r="J184" s="4"/>
      <c r="K184" s="1"/>
      <c r="L184" s="1"/>
      <c r="N184" s="12"/>
    </row>
    <row r="185" spans="1:14" ht="22" customHeight="1">
      <c r="A185" s="1"/>
      <c r="B185" s="1" t="s">
        <v>564</v>
      </c>
      <c r="C185" s="1" t="s">
        <v>565</v>
      </c>
      <c r="D185" s="6">
        <v>1</v>
      </c>
      <c r="E185" s="6">
        <v>1</v>
      </c>
      <c r="F185" s="8">
        <v>100000</v>
      </c>
      <c r="G185" s="16">
        <f t="shared" ref="G185:G190" si="33">ROUND(D185*E185*F185,0)</f>
        <v>100000</v>
      </c>
      <c r="H185" s="17">
        <v>0</v>
      </c>
      <c r="I185" s="16">
        <f t="shared" ref="I185:I190" si="34">ROUND(G185*H185,0)</f>
        <v>0</v>
      </c>
      <c r="J185" s="16">
        <f t="shared" ref="J185:J190" si="35">SUM(G185,I185)</f>
        <v>100000</v>
      </c>
      <c r="K185" s="1"/>
      <c r="L185" s="1" t="s">
        <v>566</v>
      </c>
      <c r="N185" s="12" t="s">
        <v>567</v>
      </c>
    </row>
    <row r="186" spans="1:14" ht="22" customHeight="1">
      <c r="A186" s="1"/>
      <c r="B186" s="18" t="s">
        <v>568</v>
      </c>
      <c r="C186" s="18" t="s">
        <v>569</v>
      </c>
      <c r="D186" s="14">
        <v>1</v>
      </c>
      <c r="E186" s="14">
        <v>1</v>
      </c>
      <c r="F186" s="15">
        <v>30000</v>
      </c>
      <c r="G186" s="19">
        <f t="shared" si="33"/>
        <v>30000</v>
      </c>
      <c r="H186" s="20">
        <v>0</v>
      </c>
      <c r="I186" s="19">
        <f t="shared" si="34"/>
        <v>0</v>
      </c>
      <c r="J186" s="19">
        <f t="shared" si="35"/>
        <v>30000</v>
      </c>
      <c r="K186" s="1"/>
      <c r="L186" s="1" t="s">
        <v>566</v>
      </c>
      <c r="N186" s="12" t="s">
        <v>570</v>
      </c>
    </row>
    <row r="187" spans="1:14" ht="22" customHeight="1">
      <c r="A187" s="1"/>
      <c r="B187" s="1" t="s">
        <v>571</v>
      </c>
      <c r="C187" s="1" t="s">
        <v>572</v>
      </c>
      <c r="D187" s="6">
        <v>1</v>
      </c>
      <c r="E187" s="6">
        <v>1</v>
      </c>
      <c r="F187" s="8">
        <v>60000</v>
      </c>
      <c r="G187" s="16">
        <f t="shared" si="33"/>
        <v>60000</v>
      </c>
      <c r="H187" s="17">
        <v>0</v>
      </c>
      <c r="I187" s="16">
        <f t="shared" si="34"/>
        <v>0</v>
      </c>
      <c r="J187" s="16">
        <f t="shared" si="35"/>
        <v>60000</v>
      </c>
      <c r="K187" s="1"/>
      <c r="L187" s="1" t="s">
        <v>282</v>
      </c>
      <c r="N187" s="12" t="s">
        <v>573</v>
      </c>
    </row>
    <row r="188" spans="1:14" ht="22" customHeight="1">
      <c r="A188" s="1"/>
      <c r="B188" s="18" t="s">
        <v>574</v>
      </c>
      <c r="C188" s="18" t="s">
        <v>575</v>
      </c>
      <c r="D188" s="14">
        <v>1</v>
      </c>
      <c r="E188" s="14">
        <v>1</v>
      </c>
      <c r="F188" s="15">
        <v>35000</v>
      </c>
      <c r="G188" s="19">
        <f t="shared" si="33"/>
        <v>35000</v>
      </c>
      <c r="H188" s="20">
        <v>0</v>
      </c>
      <c r="I188" s="19">
        <f t="shared" si="34"/>
        <v>0</v>
      </c>
      <c r="J188" s="19">
        <f t="shared" si="35"/>
        <v>35000</v>
      </c>
      <c r="K188" s="1"/>
      <c r="L188" s="1" t="s">
        <v>207</v>
      </c>
      <c r="N188" s="12" t="s">
        <v>576</v>
      </c>
    </row>
    <row r="189" spans="1:14" ht="22" customHeight="1">
      <c r="A189" s="1"/>
      <c r="B189" s="1" t="s">
        <v>577</v>
      </c>
      <c r="C189" s="1" t="s">
        <v>578</v>
      </c>
      <c r="D189" s="6">
        <v>1</v>
      </c>
      <c r="E189" s="6">
        <v>1</v>
      </c>
      <c r="F189" s="8">
        <v>50000</v>
      </c>
      <c r="G189" s="16">
        <f t="shared" si="33"/>
        <v>50000</v>
      </c>
      <c r="H189" s="17">
        <v>0</v>
      </c>
      <c r="I189" s="16">
        <f t="shared" si="34"/>
        <v>0</v>
      </c>
      <c r="J189" s="16">
        <f t="shared" si="35"/>
        <v>50000</v>
      </c>
      <c r="K189" s="1"/>
      <c r="L189" s="1" t="s">
        <v>282</v>
      </c>
      <c r="N189" s="12" t="s">
        <v>579</v>
      </c>
    </row>
    <row r="190" spans="1:14" ht="22" customHeight="1">
      <c r="A190" s="1"/>
      <c r="B190" s="18" t="s">
        <v>580</v>
      </c>
      <c r="C190" s="18" t="s">
        <v>581</v>
      </c>
      <c r="D190" s="14">
        <v>1</v>
      </c>
      <c r="E190" s="14">
        <v>1</v>
      </c>
      <c r="F190" s="15">
        <v>40000</v>
      </c>
      <c r="G190" s="19">
        <f t="shared" si="33"/>
        <v>40000</v>
      </c>
      <c r="H190" s="20">
        <v>0</v>
      </c>
      <c r="I190" s="19">
        <f t="shared" si="34"/>
        <v>0</v>
      </c>
      <c r="J190" s="19">
        <f t="shared" si="35"/>
        <v>40000</v>
      </c>
      <c r="K190" s="1"/>
      <c r="L190" s="1" t="s">
        <v>282</v>
      </c>
      <c r="N190" s="12" t="s">
        <v>582</v>
      </c>
    </row>
    <row r="191" spans="1:14" ht="22" customHeight="1">
      <c r="A191" s="1"/>
      <c r="B191" s="22"/>
      <c r="C191" s="22" t="s">
        <v>583</v>
      </c>
      <c r="D191" s="22"/>
      <c r="E191" s="22"/>
      <c r="F191" s="22"/>
      <c r="G191" s="23">
        <f>SUM(G185:G190)</f>
        <v>315000</v>
      </c>
      <c r="H191" s="23"/>
      <c r="I191" s="23">
        <f>SUM(I185:I190)</f>
        <v>0</v>
      </c>
      <c r="J191" s="23">
        <f>SUM(J185:J190)</f>
        <v>315000</v>
      </c>
      <c r="K191" s="1"/>
      <c r="L191" s="1"/>
      <c r="N191" s="12"/>
    </row>
    <row r="192" spans="1:14" ht="22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N192" s="12"/>
    </row>
    <row r="193" spans="1:14" ht="25" customHeight="1">
      <c r="A193" s="1"/>
      <c r="B193" s="4" t="s">
        <v>30</v>
      </c>
      <c r="C193" s="4"/>
      <c r="D193" s="4"/>
      <c r="E193" s="4"/>
      <c r="F193" s="4"/>
      <c r="G193" s="4"/>
      <c r="H193" s="4"/>
      <c r="I193" s="4"/>
      <c r="J193" s="4"/>
      <c r="K193" s="1"/>
      <c r="L193" s="1"/>
      <c r="N193" s="12"/>
    </row>
    <row r="194" spans="1:14" ht="22" customHeight="1">
      <c r="A194" s="1"/>
      <c r="B194" s="18" t="s">
        <v>584</v>
      </c>
      <c r="C194" s="18" t="s">
        <v>585</v>
      </c>
      <c r="D194" s="14">
        <v>1</v>
      </c>
      <c r="E194" s="14">
        <v>1</v>
      </c>
      <c r="F194" s="15">
        <v>18000</v>
      </c>
      <c r="G194" s="19">
        <f>ROUND(D194*E194*F194,0)</f>
        <v>18000</v>
      </c>
      <c r="H194" s="20">
        <v>0</v>
      </c>
      <c r="I194" s="19">
        <f>ROUND(G194*H194,0)</f>
        <v>0</v>
      </c>
      <c r="J194" s="19">
        <f>SUM(G194,I194)</f>
        <v>18000</v>
      </c>
      <c r="K194" s="1"/>
      <c r="L194" s="1" t="s">
        <v>282</v>
      </c>
      <c r="N194" s="12" t="s">
        <v>586</v>
      </c>
    </row>
    <row r="195" spans="1:14" ht="22" customHeight="1">
      <c r="A195" s="1"/>
      <c r="B195" s="1" t="s">
        <v>587</v>
      </c>
      <c r="C195" s="1" t="s">
        <v>588</v>
      </c>
      <c r="D195" s="6">
        <v>1</v>
      </c>
      <c r="E195" s="6">
        <v>1</v>
      </c>
      <c r="F195" s="8">
        <v>22000</v>
      </c>
      <c r="G195" s="16">
        <f>ROUND(D195*E195*F195,0)</f>
        <v>22000</v>
      </c>
      <c r="H195" s="17">
        <v>0</v>
      </c>
      <c r="I195" s="16">
        <f>ROUND(G195*H195,0)</f>
        <v>0</v>
      </c>
      <c r="J195" s="16">
        <f>SUM(G195,I195)</f>
        <v>22000</v>
      </c>
      <c r="K195" s="1"/>
      <c r="L195" s="1" t="s">
        <v>282</v>
      </c>
      <c r="N195" s="12" t="s">
        <v>589</v>
      </c>
    </row>
    <row r="196" spans="1:14" ht="22" customHeight="1">
      <c r="A196" s="1"/>
      <c r="B196" s="18" t="s">
        <v>590</v>
      </c>
      <c r="C196" s="18" t="s">
        <v>591</v>
      </c>
      <c r="D196" s="14">
        <v>30</v>
      </c>
      <c r="E196" s="14">
        <v>1</v>
      </c>
      <c r="F196" s="15">
        <v>100</v>
      </c>
      <c r="G196" s="19">
        <f>ROUND(D196*E196*F196,0)</f>
        <v>3000</v>
      </c>
      <c r="H196" s="20">
        <v>0</v>
      </c>
      <c r="I196" s="19">
        <f>ROUND(G196*H196,0)</f>
        <v>0</v>
      </c>
      <c r="J196" s="19">
        <f>SUM(G196,I196)</f>
        <v>3000</v>
      </c>
      <c r="K196" s="1"/>
      <c r="L196" s="1" t="s">
        <v>592</v>
      </c>
      <c r="N196" s="12" t="s">
        <v>593</v>
      </c>
    </row>
    <row r="197" spans="1:14" ht="22" customHeight="1">
      <c r="A197" s="1"/>
      <c r="B197" s="1" t="s">
        <v>594</v>
      </c>
      <c r="C197" s="1" t="s">
        <v>595</v>
      </c>
      <c r="D197" s="6">
        <v>1</v>
      </c>
      <c r="E197" s="6">
        <v>1</v>
      </c>
      <c r="F197" s="8">
        <v>22000</v>
      </c>
      <c r="G197" s="16">
        <f>ROUND(D197*E197*F197,0)</f>
        <v>22000</v>
      </c>
      <c r="H197" s="17">
        <v>0</v>
      </c>
      <c r="I197" s="16">
        <f>ROUND(G197*H197,0)</f>
        <v>0</v>
      </c>
      <c r="J197" s="16">
        <f>SUM(G197,I197)</f>
        <v>22000</v>
      </c>
      <c r="K197" s="1"/>
      <c r="L197" s="1" t="s">
        <v>207</v>
      </c>
      <c r="N197" s="12" t="s">
        <v>596</v>
      </c>
    </row>
    <row r="198" spans="1:14" ht="22" customHeight="1">
      <c r="A198" s="1"/>
      <c r="B198" s="22"/>
      <c r="C198" s="22" t="s">
        <v>597</v>
      </c>
      <c r="D198" s="22"/>
      <c r="E198" s="22"/>
      <c r="F198" s="22"/>
      <c r="G198" s="23">
        <f>SUM(G194:G197)</f>
        <v>65000</v>
      </c>
      <c r="H198" s="23"/>
      <c r="I198" s="23">
        <f>SUM(I194:I197)</f>
        <v>0</v>
      </c>
      <c r="J198" s="23">
        <f>SUM(J194:J197)</f>
        <v>65000</v>
      </c>
      <c r="K198" s="1"/>
      <c r="L198" s="1"/>
      <c r="N198" s="12"/>
    </row>
    <row r="199" spans="1:14" ht="22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N199" s="12"/>
    </row>
    <row r="200" spans="1:14" ht="22" customHeight="1">
      <c r="A200" s="1"/>
      <c r="B200" s="9"/>
      <c r="C200" s="9" t="s">
        <v>598</v>
      </c>
      <c r="D200" s="9"/>
      <c r="E200" s="9"/>
      <c r="F200" s="9"/>
      <c r="G200" s="30">
        <f>SUM(G16,G23,G41,G65,G77,G97,G105,G116,G127,G138,G147,G160,G168,G182,G191,G198)</f>
        <v>14840230</v>
      </c>
      <c r="H200" s="30"/>
      <c r="I200" s="30">
        <f>SUM(I16,I23,I41,I65,I77,I97,I105,I116,I127,I138,I147,I160,I168,I182,I191,I198)</f>
        <v>1186545</v>
      </c>
      <c r="J200" s="30">
        <f>SUM(J16,J23,J41,J65,J77,J97,J105,J116,J127,J138,J147,J160,J168,J182,J191,J198)</f>
        <v>16026775</v>
      </c>
      <c r="K200" s="1"/>
      <c r="L200" s="1"/>
      <c r="N200" s="12"/>
    </row>
    <row r="201" spans="1:14" ht="22" customHeight="1">
      <c r="A201" s="1"/>
      <c r="B201" s="1"/>
      <c r="C201" s="1" t="s">
        <v>32</v>
      </c>
      <c r="D201" s="1"/>
      <c r="E201" s="1"/>
      <c r="F201" s="27">
        <f>Planning!G14</f>
        <v>0.15</v>
      </c>
      <c r="G201" s="16">
        <f>ROUND(SUM(G26,G27,G28,G29,G30,G31,G32,G33,G34,G35,G36,G38,G39,G40)*F201,0)</f>
        <v>238005</v>
      </c>
      <c r="H201" s="27">
        <f>Planning!G11</f>
        <v>0.35</v>
      </c>
      <c r="I201" s="16">
        <f>ROUND(G201*H201,0)</f>
        <v>83302</v>
      </c>
      <c r="J201" s="16">
        <f>SUM(G201,I201)</f>
        <v>321307</v>
      </c>
      <c r="K201" s="1"/>
      <c r="L201" s="1"/>
      <c r="N201" s="12" t="s">
        <v>599</v>
      </c>
    </row>
    <row r="202" spans="1:14" ht="22" customHeight="1">
      <c r="A202" s="1"/>
      <c r="B202" s="1"/>
      <c r="C202" s="1" t="s">
        <v>33</v>
      </c>
      <c r="D202" s="1"/>
      <c r="E202" s="1"/>
      <c r="F202" s="27">
        <f>Planning!G15</f>
        <v>0.08</v>
      </c>
      <c r="G202" s="16"/>
      <c r="H202" s="16"/>
      <c r="I202" s="16"/>
      <c r="J202" s="16">
        <f>ROUND(SUM(G68,G69,G70,G71,G72,G73,G74,G75,G76,G80,G81,G82,G83,G84,G85,G86,G87,G88,G89,G90,G91,G92,G93,G94,G95,G96,G100,G101,G102,G103,G104,G108,G109,G110,G111,G112,G113,G114,G115)*F202,0)</f>
        <v>140693</v>
      </c>
      <c r="K202" s="1"/>
      <c r="L202" s="1"/>
      <c r="N202" s="12" t="s">
        <v>600</v>
      </c>
    </row>
    <row r="203" spans="1:14" ht="22" customHeight="1">
      <c r="A203" s="1"/>
      <c r="B203" s="1"/>
      <c r="C203" s="1" t="s">
        <v>601</v>
      </c>
      <c r="D203" s="1"/>
      <c r="E203" s="1"/>
      <c r="F203" s="1"/>
      <c r="G203" s="16"/>
      <c r="H203" s="16"/>
      <c r="I203" s="16"/>
      <c r="J203" s="16">
        <f>SUM(J200:J202)</f>
        <v>16488775</v>
      </c>
      <c r="K203" s="1"/>
      <c r="L203" s="1"/>
      <c r="N203" s="12"/>
    </row>
    <row r="204" spans="1:14" ht="22" customHeight="1">
      <c r="A204" s="1"/>
      <c r="B204" s="1"/>
      <c r="C204" s="1" t="s">
        <v>34</v>
      </c>
      <c r="D204" s="1"/>
      <c r="E204" s="1"/>
      <c r="F204" s="27">
        <f>Planning!G16</f>
        <v>0.12</v>
      </c>
      <c r="G204" s="16"/>
      <c r="H204" s="16"/>
      <c r="I204" s="16"/>
      <c r="J204" s="16">
        <f>ROUND(J203*F204,0)</f>
        <v>1978653</v>
      </c>
      <c r="K204" s="1"/>
      <c r="L204" s="1"/>
      <c r="N204" s="12" t="s">
        <v>602</v>
      </c>
    </row>
    <row r="205" spans="1:14" ht="22" customHeight="1">
      <c r="A205" s="1"/>
      <c r="B205" s="1"/>
      <c r="C205" s="1" t="s">
        <v>35</v>
      </c>
      <c r="D205" s="1"/>
      <c r="E205" s="1"/>
      <c r="F205" s="27">
        <f>Planning!G17</f>
        <v>0.02</v>
      </c>
      <c r="G205" s="16"/>
      <c r="H205" s="16"/>
      <c r="I205" s="16"/>
      <c r="J205" s="16">
        <f>ROUND(J203*F205,0)</f>
        <v>329776</v>
      </c>
      <c r="K205" s="1"/>
      <c r="L205" s="1"/>
      <c r="N205" s="12" t="s">
        <v>603</v>
      </c>
    </row>
    <row r="206" spans="1:14" ht="22" customHeight="1">
      <c r="A206" s="1"/>
      <c r="B206" s="1"/>
      <c r="C206" s="1" t="s">
        <v>36</v>
      </c>
      <c r="D206" s="1"/>
      <c r="E206" s="1"/>
      <c r="F206" s="27">
        <f>Planning!G18</f>
        <v>0.03</v>
      </c>
      <c r="G206" s="16"/>
      <c r="H206" s="16"/>
      <c r="I206" s="16"/>
      <c r="J206" s="16">
        <f>ROUND(SUM(J203:J205)*F206,0)</f>
        <v>563916</v>
      </c>
      <c r="K206" s="1"/>
      <c r="L206" s="1"/>
      <c r="N206" s="12" t="s">
        <v>604</v>
      </c>
    </row>
    <row r="207" spans="1:14" ht="30" customHeight="1">
      <c r="A207" s="1"/>
      <c r="B207" s="28"/>
      <c r="C207" s="28" t="s">
        <v>605</v>
      </c>
      <c r="D207" s="28"/>
      <c r="E207" s="28"/>
      <c r="F207" s="28"/>
      <c r="G207" s="32"/>
      <c r="H207" s="32"/>
      <c r="I207" s="32"/>
      <c r="J207" s="32">
        <f>SUM(J203:J206)</f>
        <v>19361120</v>
      </c>
      <c r="K207" s="1"/>
      <c r="L207" s="1"/>
      <c r="N207" s="12"/>
    </row>
    <row r="208" spans="1:14" ht="22" customHeight="1">
      <c r="A208" s="1"/>
      <c r="B208" s="1"/>
      <c r="C208" s="1"/>
      <c r="D208" s="1"/>
      <c r="E208" s="1"/>
      <c r="F208" s="1"/>
      <c r="G208" s="16"/>
      <c r="H208" s="16"/>
      <c r="I208" s="16"/>
      <c r="J208" s="16"/>
      <c r="K208" s="1"/>
      <c r="L208" s="1"/>
      <c r="N208" s="12"/>
    </row>
    <row r="209" spans="1:14" ht="22" customHeight="1">
      <c r="A209" s="1"/>
      <c r="B209" s="1"/>
      <c r="C209" s="1" t="s">
        <v>37</v>
      </c>
      <c r="D209" s="1"/>
      <c r="E209" s="1"/>
      <c r="F209" s="1"/>
      <c r="G209" s="16"/>
      <c r="H209" s="16"/>
      <c r="I209" s="16"/>
      <c r="J209" s="31">
        <f>Planning!G19</f>
        <v>160000</v>
      </c>
      <c r="K209" s="1"/>
      <c r="L209" s="1"/>
      <c r="N209" s="12" t="s">
        <v>606</v>
      </c>
    </row>
    <row r="210" spans="1:14" ht="22" customHeight="1">
      <c r="A210" s="1"/>
      <c r="B210" s="29"/>
      <c r="C210" s="29" t="s">
        <v>607</v>
      </c>
      <c r="D210" s="29"/>
      <c r="E210" s="29"/>
      <c r="F210" s="29"/>
      <c r="G210" s="33"/>
      <c r="H210" s="33"/>
      <c r="I210" s="33"/>
      <c r="J210" s="33">
        <f>SUM(J207,J209)</f>
        <v>19521120</v>
      </c>
      <c r="K210" s="1"/>
      <c r="L210" s="1"/>
      <c r="N210" s="12"/>
    </row>
    <row r="211" spans="1:14" ht="2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N211" s="12"/>
    </row>
    <row r="212" spans="1:14" ht="2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N212" s="12"/>
    </row>
    <row r="213" spans="1:14" ht="2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N213" s="12"/>
    </row>
    <row r="214" spans="1:14" ht="2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N214" s="12"/>
    </row>
    <row r="215" spans="1:14" ht="22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N215" s="12"/>
    </row>
    <row r="216" spans="1:14" ht="22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N216" s="12"/>
    </row>
    <row r="217" spans="1:14" ht="22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N217" s="12"/>
    </row>
    <row r="218" spans="1:14" ht="22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N218" s="12"/>
    </row>
    <row r="219" spans="1:14" ht="22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N219" s="12"/>
    </row>
    <row r="220" spans="1:14" ht="22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N220" s="12"/>
    </row>
    <row r="221" spans="1:14" ht="22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N221" s="12"/>
    </row>
    <row r="222" spans="1:14" ht="22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N222" s="12"/>
    </row>
    <row r="223" spans="1:14" ht="22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N223" s="12"/>
    </row>
    <row r="224" spans="1:14" ht="2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N224" s="12"/>
    </row>
    <row r="225" spans="1:14" ht="22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N225" s="12"/>
    </row>
    <row r="226" spans="1:14" ht="22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N226" s="12"/>
    </row>
    <row r="227" spans="1:14" ht="2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N227" s="12"/>
    </row>
    <row r="228" spans="1:14" ht="22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N228" s="12"/>
    </row>
    <row r="229" spans="1:14" ht="2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N229" s="12"/>
    </row>
    <row r="230" spans="1:14" ht="22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N230" s="12"/>
    </row>
    <row r="231" spans="1:14" ht="22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N231" s="12"/>
    </row>
    <row r="232" spans="1:14" ht="22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N232" s="12"/>
    </row>
    <row r="233" spans="1:14" ht="22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N233" s="12"/>
    </row>
    <row r="234" spans="1:14" ht="22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N234" s="12"/>
    </row>
    <row r="235" spans="1:14" ht="22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N235" s="12"/>
    </row>
    <row r="236" spans="1:14" ht="22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N236" s="12"/>
    </row>
    <row r="237" spans="1:14" ht="22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N237" s="12"/>
    </row>
    <row r="238" spans="1:14" ht="22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N238" s="12"/>
    </row>
    <row r="239" spans="1:14" ht="22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N239" s="12"/>
    </row>
    <row r="240" spans="1:14" ht="22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N240" s="12"/>
    </row>
    <row r="241" spans="1:14" ht="22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N241" s="12"/>
    </row>
    <row r="242" spans="1:14" ht="22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N242" s="12"/>
    </row>
    <row r="243" spans="1:14" ht="22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N243" s="12"/>
    </row>
    <row r="244" spans="1:14" ht="22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N244" s="12"/>
    </row>
    <row r="245" spans="1:14" ht="22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N245" s="12"/>
    </row>
    <row r="246" spans="1:14" ht="22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N246" s="12"/>
    </row>
    <row r="247" spans="1:14" ht="22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N247" s="12"/>
    </row>
    <row r="248" spans="1:14" ht="22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N248" s="12"/>
    </row>
    <row r="249" spans="1:14" ht="22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N249" s="12"/>
    </row>
    <row r="250" spans="1:14" ht="22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N250" s="12"/>
    </row>
    <row r="251" spans="1:14" ht="22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N251" s="12"/>
    </row>
    <row r="252" spans="1:14" ht="22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N252" s="12"/>
    </row>
    <row r="253" spans="1:14" ht="22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N253" s="12"/>
    </row>
    <row r="254" spans="1:14" ht="22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N254" s="12"/>
    </row>
    <row r="255" spans="1:14" ht="22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N255" s="12"/>
    </row>
    <row r="256" spans="1:14" ht="22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N256" s="12"/>
    </row>
    <row r="257" spans="1:14" ht="2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N257" s="12"/>
    </row>
    <row r="258" spans="1:14" ht="2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N258" s="12"/>
    </row>
    <row r="259" spans="1:14" ht="22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N259" s="12"/>
    </row>
    <row r="260" spans="1:14" ht="2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N26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Planning</vt:lpstr>
      <vt:lpstr>Micro</vt:lpstr>
      <vt:lpstr>Ultra Low</vt:lpstr>
      <vt:lpstr>Low Budget</vt:lpstr>
      <vt:lpstr>Production 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B. Haley</dc:creator>
  <cp:lastModifiedBy>Gary B. Haley</cp:lastModifiedBy>
  <dcterms:created xsi:type="dcterms:W3CDTF">2026-10-15T03:04:20Z</dcterms:created>
  <dcterms:modified xsi:type="dcterms:W3CDTF">2026-10-15T03:04:20Z</dcterms:modified>
</cp:coreProperties>
</file>