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ary\Documents\Documents\$Projects\Screenplays\UncertainEyes\Resources\"/>
    </mc:Choice>
  </mc:AlternateContent>
  <xr:revisionPtr revIDLastSave="0" documentId="8_{D257B1C2-38D3-4BDE-8D4D-BC4F7CF5609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Budget Summary" sheetId="1" r:id="rId1"/>
    <sheet name="Detailed Budget" sheetId="2" r:id="rId2"/>
    <sheet name="Props &amp; Period" sheetId="3" r:id="rId3"/>
    <sheet name="Assumption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3" l="1"/>
  <c r="F24" i="3"/>
  <c r="E24" i="3"/>
  <c r="D24" i="3"/>
  <c r="P84" i="2"/>
  <c r="M84" i="2"/>
  <c r="J84" i="2"/>
  <c r="G84" i="2"/>
  <c r="P83" i="2"/>
  <c r="M83" i="2"/>
  <c r="J83" i="2"/>
  <c r="G83" i="2"/>
  <c r="P82" i="2"/>
  <c r="M82" i="2"/>
  <c r="J82" i="2"/>
  <c r="G82" i="2"/>
  <c r="P81" i="2"/>
  <c r="M81" i="2"/>
  <c r="J81" i="2"/>
  <c r="G81" i="2"/>
  <c r="P80" i="2"/>
  <c r="M80" i="2"/>
  <c r="J80" i="2"/>
  <c r="G80" i="2"/>
  <c r="P79" i="2"/>
  <c r="M79" i="2"/>
  <c r="J79" i="2"/>
  <c r="G79" i="2"/>
  <c r="P78" i="2"/>
  <c r="M78" i="2"/>
  <c r="J78" i="2"/>
  <c r="G78" i="2"/>
  <c r="P77" i="2"/>
  <c r="M77" i="2"/>
  <c r="J77" i="2"/>
  <c r="G77" i="2"/>
  <c r="P75" i="2"/>
  <c r="M75" i="2"/>
  <c r="J75" i="2"/>
  <c r="G75" i="2"/>
  <c r="P74" i="2"/>
  <c r="M74" i="2"/>
  <c r="J74" i="2"/>
  <c r="G74" i="2"/>
  <c r="P73" i="2"/>
  <c r="M73" i="2"/>
  <c r="J73" i="2"/>
  <c r="G73" i="2"/>
  <c r="P72" i="2"/>
  <c r="M72" i="2"/>
  <c r="J72" i="2"/>
  <c r="G72" i="2"/>
  <c r="P71" i="2"/>
  <c r="M71" i="2"/>
  <c r="J71" i="2"/>
  <c r="G71" i="2"/>
  <c r="P70" i="2"/>
  <c r="M70" i="2"/>
  <c r="J70" i="2"/>
  <c r="G70" i="2"/>
  <c r="P69" i="2"/>
  <c r="M69" i="2"/>
  <c r="M64" i="2" s="1"/>
  <c r="D18" i="1" s="1"/>
  <c r="J69" i="2"/>
  <c r="G69" i="2"/>
  <c r="P68" i="2"/>
  <c r="M68" i="2"/>
  <c r="J68" i="2"/>
  <c r="G68" i="2"/>
  <c r="P67" i="2"/>
  <c r="M67" i="2"/>
  <c r="J67" i="2"/>
  <c r="G67" i="2"/>
  <c r="P66" i="2"/>
  <c r="M66" i="2"/>
  <c r="J66" i="2"/>
  <c r="G66" i="2"/>
  <c r="P65" i="2"/>
  <c r="M65" i="2"/>
  <c r="J65" i="2"/>
  <c r="G65" i="2"/>
  <c r="P63" i="2"/>
  <c r="M63" i="2"/>
  <c r="J63" i="2"/>
  <c r="G63" i="2"/>
  <c r="P62" i="2"/>
  <c r="M62" i="2"/>
  <c r="J62" i="2"/>
  <c r="G62" i="2"/>
  <c r="P61" i="2"/>
  <c r="M61" i="2"/>
  <c r="J61" i="2"/>
  <c r="G61" i="2"/>
  <c r="P60" i="2"/>
  <c r="M60" i="2"/>
  <c r="J60" i="2"/>
  <c r="G60" i="2"/>
  <c r="P59" i="2"/>
  <c r="M59" i="2"/>
  <c r="J59" i="2"/>
  <c r="G59" i="2"/>
  <c r="P58" i="2"/>
  <c r="M58" i="2"/>
  <c r="J58" i="2"/>
  <c r="G58" i="2"/>
  <c r="P57" i="2"/>
  <c r="M57" i="2"/>
  <c r="J57" i="2"/>
  <c r="G57" i="2"/>
  <c r="O56" i="2"/>
  <c r="P56" i="2" s="1"/>
  <c r="L56" i="2"/>
  <c r="M56" i="2" s="1"/>
  <c r="I56" i="2"/>
  <c r="J56" i="2" s="1"/>
  <c r="F56" i="2"/>
  <c r="G56" i="2" s="1"/>
  <c r="P55" i="2"/>
  <c r="M55" i="2"/>
  <c r="J55" i="2"/>
  <c r="G55" i="2"/>
  <c r="P53" i="2"/>
  <c r="M53" i="2"/>
  <c r="J53" i="2"/>
  <c r="G53" i="2"/>
  <c r="P52" i="2"/>
  <c r="M52" i="2"/>
  <c r="J52" i="2"/>
  <c r="G52" i="2"/>
  <c r="P51" i="2"/>
  <c r="M51" i="2"/>
  <c r="J51" i="2"/>
  <c r="G51" i="2"/>
  <c r="P50" i="2"/>
  <c r="M50" i="2"/>
  <c r="J50" i="2"/>
  <c r="G50" i="2"/>
  <c r="P49" i="2"/>
  <c r="M49" i="2"/>
  <c r="J49" i="2"/>
  <c r="G49" i="2"/>
  <c r="P48" i="2"/>
  <c r="M48" i="2"/>
  <c r="J48" i="2"/>
  <c r="G48" i="2"/>
  <c r="P47" i="2"/>
  <c r="M47" i="2"/>
  <c r="J47" i="2"/>
  <c r="G47" i="2"/>
  <c r="P46" i="2"/>
  <c r="M46" i="2"/>
  <c r="J46" i="2"/>
  <c r="G46" i="2"/>
  <c r="P45" i="2"/>
  <c r="M45" i="2"/>
  <c r="J45" i="2"/>
  <c r="G45" i="2"/>
  <c r="P44" i="2"/>
  <c r="M44" i="2"/>
  <c r="J44" i="2"/>
  <c r="G44" i="2"/>
  <c r="P43" i="2"/>
  <c r="M43" i="2"/>
  <c r="M38" i="2" s="1"/>
  <c r="D16" i="1" s="1"/>
  <c r="J43" i="2"/>
  <c r="J38" i="2" s="1"/>
  <c r="C16" i="1" s="1"/>
  <c r="G43" i="2"/>
  <c r="P42" i="2"/>
  <c r="M42" i="2"/>
  <c r="J42" i="2"/>
  <c r="G42" i="2"/>
  <c r="P41" i="2"/>
  <c r="M41" i="2"/>
  <c r="J41" i="2"/>
  <c r="G41" i="2"/>
  <c r="P40" i="2"/>
  <c r="M40" i="2"/>
  <c r="J40" i="2"/>
  <c r="G40" i="2"/>
  <c r="P39" i="2"/>
  <c r="M39" i="2"/>
  <c r="J39" i="2"/>
  <c r="G39" i="2"/>
  <c r="P37" i="2"/>
  <c r="M37" i="2"/>
  <c r="J37" i="2"/>
  <c r="G37" i="2"/>
  <c r="P36" i="2"/>
  <c r="M36" i="2"/>
  <c r="J36" i="2"/>
  <c r="G36" i="2"/>
  <c r="P35" i="2"/>
  <c r="M35" i="2"/>
  <c r="J35" i="2"/>
  <c r="G35" i="2"/>
  <c r="P34" i="2"/>
  <c r="M34" i="2"/>
  <c r="J34" i="2"/>
  <c r="G34" i="2"/>
  <c r="P33" i="2"/>
  <c r="M33" i="2"/>
  <c r="J33" i="2"/>
  <c r="G33" i="2"/>
  <c r="P32" i="2"/>
  <c r="M32" i="2"/>
  <c r="J32" i="2"/>
  <c r="G32" i="2"/>
  <c r="P31" i="2"/>
  <c r="M31" i="2"/>
  <c r="J31" i="2"/>
  <c r="G31" i="2"/>
  <c r="P30" i="2"/>
  <c r="M30" i="2"/>
  <c r="J30" i="2"/>
  <c r="G30" i="2"/>
  <c r="P29" i="2"/>
  <c r="M29" i="2"/>
  <c r="J29" i="2"/>
  <c r="G29" i="2"/>
  <c r="P28" i="2"/>
  <c r="M28" i="2"/>
  <c r="J28" i="2"/>
  <c r="G28" i="2"/>
  <c r="P27" i="2"/>
  <c r="M27" i="2"/>
  <c r="J27" i="2"/>
  <c r="G27" i="2"/>
  <c r="P26" i="2"/>
  <c r="M26" i="2"/>
  <c r="J26" i="2"/>
  <c r="G26" i="2"/>
  <c r="P25" i="2"/>
  <c r="M25" i="2"/>
  <c r="J25" i="2"/>
  <c r="G25" i="2"/>
  <c r="P24" i="2"/>
  <c r="M24" i="2"/>
  <c r="J24" i="2"/>
  <c r="G24" i="2"/>
  <c r="P23" i="2"/>
  <c r="M23" i="2"/>
  <c r="J23" i="2"/>
  <c r="G23" i="2"/>
  <c r="P22" i="2"/>
  <c r="M22" i="2"/>
  <c r="J22" i="2"/>
  <c r="G22" i="2"/>
  <c r="P20" i="2"/>
  <c r="M20" i="2"/>
  <c r="J20" i="2"/>
  <c r="G20" i="2"/>
  <c r="P19" i="2"/>
  <c r="M19" i="2"/>
  <c r="J19" i="2"/>
  <c r="G19" i="2"/>
  <c r="P18" i="2"/>
  <c r="M18" i="2"/>
  <c r="J18" i="2"/>
  <c r="G18" i="2"/>
  <c r="P17" i="2"/>
  <c r="M17" i="2"/>
  <c r="J17" i="2"/>
  <c r="G17" i="2"/>
  <c r="P16" i="2"/>
  <c r="M16" i="2"/>
  <c r="J16" i="2"/>
  <c r="G16" i="2"/>
  <c r="P15" i="2"/>
  <c r="M15" i="2"/>
  <c r="J15" i="2"/>
  <c r="G15" i="2"/>
  <c r="P14" i="2"/>
  <c r="M14" i="2"/>
  <c r="J14" i="2"/>
  <c r="G14" i="2"/>
  <c r="P13" i="2"/>
  <c r="M13" i="2"/>
  <c r="J13" i="2"/>
  <c r="G13" i="2"/>
  <c r="P12" i="2"/>
  <c r="M12" i="2"/>
  <c r="J12" i="2"/>
  <c r="G12" i="2"/>
  <c r="P11" i="2"/>
  <c r="M11" i="2"/>
  <c r="J11" i="2"/>
  <c r="G11" i="2"/>
  <c r="P10" i="2"/>
  <c r="M10" i="2"/>
  <c r="J10" i="2"/>
  <c r="G10" i="2"/>
  <c r="P9" i="2"/>
  <c r="M9" i="2"/>
  <c r="J9" i="2"/>
  <c r="G9" i="2"/>
  <c r="P8" i="2"/>
  <c r="M8" i="2"/>
  <c r="J8" i="2"/>
  <c r="G8" i="2"/>
  <c r="E10" i="1"/>
  <c r="D10" i="1"/>
  <c r="C10" i="1"/>
  <c r="E9" i="1"/>
  <c r="D9" i="1"/>
  <c r="C9" i="1"/>
  <c r="E8" i="1"/>
  <c r="D8" i="1"/>
  <c r="C8" i="1"/>
  <c r="E7" i="1"/>
  <c r="D7" i="1"/>
  <c r="C7" i="1"/>
  <c r="J64" i="2" l="1"/>
  <c r="C18" i="1" s="1"/>
  <c r="G54" i="2"/>
  <c r="B17" i="1" s="1"/>
  <c r="G21" i="2"/>
  <c r="B15" i="1" s="1"/>
  <c r="J21" i="2"/>
  <c r="C15" i="1" s="1"/>
  <c r="P54" i="2"/>
  <c r="E17" i="1" s="1"/>
  <c r="M21" i="2"/>
  <c r="D15" i="1" s="1"/>
  <c r="G38" i="2"/>
  <c r="B16" i="1" s="1"/>
  <c r="P21" i="2"/>
  <c r="E15" i="1" s="1"/>
  <c r="M54" i="2"/>
  <c r="D17" i="1" s="1"/>
  <c r="J7" i="2"/>
  <c r="P38" i="2"/>
  <c r="E16" i="1" s="1"/>
  <c r="M7" i="2"/>
  <c r="P7" i="2"/>
  <c r="G7" i="2"/>
  <c r="M76" i="2"/>
  <c r="D19" i="1" s="1"/>
  <c r="G64" i="2"/>
  <c r="B18" i="1" s="1"/>
  <c r="J54" i="2"/>
  <c r="C17" i="1" s="1"/>
  <c r="G76" i="2"/>
  <c r="B19" i="1" s="1"/>
  <c r="J76" i="2"/>
  <c r="C19" i="1" s="1"/>
  <c r="P64" i="2"/>
  <c r="E18" i="1" s="1"/>
  <c r="P76" i="2"/>
  <c r="E19" i="1" s="1"/>
  <c r="H86" i="2"/>
  <c r="J86" i="2" s="1"/>
  <c r="C14" i="1"/>
  <c r="D14" i="1"/>
  <c r="K86" i="2"/>
  <c r="M86" i="2" s="1"/>
  <c r="E14" i="1"/>
  <c r="N86" i="2"/>
  <c r="P86" i="2" s="1"/>
  <c r="E86" i="2"/>
  <c r="G86" i="2" s="1"/>
  <c r="B14" i="1"/>
  <c r="E87" i="2" l="1"/>
  <c r="G87" i="2" s="1"/>
  <c r="B21" i="1" s="1"/>
  <c r="B20" i="1"/>
  <c r="K87" i="2"/>
  <c r="M87" i="2" s="1"/>
  <c r="D21" i="1" s="1"/>
  <c r="D20" i="1"/>
  <c r="N87" i="2"/>
  <c r="P87" i="2" s="1"/>
  <c r="E21" i="1" s="1"/>
  <c r="E20" i="1"/>
  <c r="H87" i="2"/>
  <c r="J87" i="2" s="1"/>
  <c r="C21" i="1" s="1"/>
  <c r="C20" i="1"/>
  <c r="G85" i="2" l="1"/>
  <c r="G88" i="2" s="1"/>
  <c r="B22" i="1" s="1"/>
  <c r="P85" i="2"/>
  <c r="P88" i="2" s="1"/>
  <c r="M85" i="2"/>
  <c r="M88" i="2" s="1"/>
  <c r="B7" i="1"/>
  <c r="J85" i="2"/>
  <c r="J88" i="2" s="1"/>
  <c r="C22" i="1" l="1"/>
  <c r="B8" i="1"/>
  <c r="D22" i="1"/>
  <c r="B9" i="1"/>
  <c r="E22" i="1"/>
  <c r="B10" i="1"/>
</calcChain>
</file>

<file path=xl/sharedStrings.xml><?xml version="1.0" encoding="utf-8"?>
<sst xmlns="http://schemas.openxmlformats.org/spreadsheetml/2006/main" count="603" uniqueCount="412">
  <si>
    <t>Uncertain Eyes — Four Budget Options</t>
  </si>
  <si>
    <t>Single one-hour TV production / pilot planning model (2026 USD)</t>
  </si>
  <si>
    <t>Budget option</t>
  </si>
  <si>
    <t>Total budget</t>
  </si>
  <si>
    <t>Shoot days</t>
  </si>
  <si>
    <t>Prep weeks</t>
  </si>
  <si>
    <t>Post weeks</t>
  </si>
  <si>
    <t>Production approach</t>
  </si>
  <si>
    <t>Micro</t>
  </si>
  <si>
    <t>Donated / deferred</t>
  </si>
  <si>
    <t>Ultra-Low</t>
  </si>
  <si>
    <t>Discounted professional</t>
  </si>
  <si>
    <t>Low</t>
  </si>
  <si>
    <t>Union-ready independent</t>
  </si>
  <si>
    <t>Production Company</t>
  </si>
  <si>
    <t>Full professional union</t>
  </si>
  <si>
    <t>Budget category</t>
  </si>
  <si>
    <t>Development, above-the-line and cast</t>
  </si>
  <si>
    <t>Production staff and crew</t>
  </si>
  <si>
    <t>Equipment, locations and production operations</t>
  </si>
  <si>
    <t>Art, props, wardrobe, makeup and safety</t>
  </si>
  <si>
    <t>Post-production, music and delivery</t>
  </si>
  <si>
    <t>Insurance, legal and administration</t>
  </si>
  <si>
    <t>Contingency</t>
  </si>
  <si>
    <t>Funder's fee</t>
  </si>
  <si>
    <t>TOTAL</t>
  </si>
  <si>
    <t>What changes between tiers</t>
  </si>
  <si>
    <t>Achievable only with donated/discounted locations and gear, careful consolidation, lawful deferrals, original or pre-cleared music, and a highly compressed schedule.</t>
  </si>
  <si>
    <t>Adds paid professional coverage, more hospital and school control, safer stunt resources, stronger post and modest period cleanup.</t>
  </si>
  <si>
    <t>Supports union-ready production, experienced department heads, fuller period dressing, larger background calls and selective catalog-music negotiations.</t>
  </si>
  <si>
    <t>Supports a professional 22-day period pilot with deeper cast/crew, controlled medical environments, broader VFX, music capacity and distributor-facing delivery.</t>
  </si>
  <si>
    <t>Financing term</t>
  </si>
  <si>
    <t>Included</t>
  </si>
  <si>
    <t>Funder's fee equal to 3% of the final production budget.</t>
  </si>
  <si>
    <t>Not a production cost</t>
  </si>
  <si>
    <t>Funder participation equal to 5% of gross income; document in financing and recoupment agreements.</t>
  </si>
  <si>
    <t>Uncertain Eyes — Detailed One-Hour TV Budget</t>
  </si>
  <si>
    <t>Blue numbers are editable planning inputs. Green numbers link to the prop schedule. Totals and extensions are formulas.</t>
  </si>
  <si>
    <t>Acct</t>
  </si>
  <si>
    <t>Category</t>
  </si>
  <si>
    <t>Line item</t>
  </si>
  <si>
    <t>Unit</t>
  </si>
  <si>
    <t>Micro Qty</t>
  </si>
  <si>
    <t>Micro Rate</t>
  </si>
  <si>
    <t>Micro Cost</t>
  </si>
  <si>
    <t>Ultra Qty</t>
  </si>
  <si>
    <t>Ultra Rate</t>
  </si>
  <si>
    <t>Ultra Cost</t>
  </si>
  <si>
    <t>Low Qty</t>
  </si>
  <si>
    <t>Low Rate</t>
  </si>
  <si>
    <t>Low Cost</t>
  </si>
  <si>
    <t>Company Qty</t>
  </si>
  <si>
    <t>Company Rate</t>
  </si>
  <si>
    <t>Company Cost</t>
  </si>
  <si>
    <t>Notes</t>
  </si>
  <si>
    <t>1000</t>
  </si>
  <si>
    <t>1100</t>
  </si>
  <si>
    <t>Screenplay / writer rights and services</t>
  </si>
  <si>
    <t>lump sum</t>
  </si>
  <si>
    <t>Rights and writing allowance; final deal may include episodic options.</t>
  </si>
  <si>
    <t>1200</t>
  </si>
  <si>
    <t>Executive producer / showrunner</t>
  </si>
  <si>
    <t>week</t>
  </si>
  <si>
    <t>Creative and production oversight through delivery.</t>
  </si>
  <si>
    <t>1300</t>
  </si>
  <si>
    <t>Producer</t>
  </si>
  <si>
    <t>Includes prep, shoot and wrap oversight.</t>
  </si>
  <si>
    <t>1400</t>
  </si>
  <si>
    <t>Director</t>
  </si>
  <si>
    <t>Single-episode directing fee and prep allowance.</t>
  </si>
  <si>
    <t>1500</t>
  </si>
  <si>
    <t>Casting director</t>
  </si>
  <si>
    <t>Approximately 28 speaking roles plus background casting.</t>
  </si>
  <si>
    <t>1600</t>
  </si>
  <si>
    <t>Business affairs and contract setup</t>
  </si>
  <si>
    <t>Initial deal memos, entity and contract review.</t>
  </si>
  <si>
    <t>1700</t>
  </si>
  <si>
    <t>Young Gary — lead performer</t>
  </si>
  <si>
    <t>actor-day</t>
  </si>
  <si>
    <t>Lead appears throughout; youth-performer rules affect schedule.</t>
  </si>
  <si>
    <t>1710</t>
  </si>
  <si>
    <t>Mom and Sharon — principal supporting cast</t>
  </si>
  <si>
    <t>Combined performer-days.</t>
  </si>
  <si>
    <t>1720</t>
  </si>
  <si>
    <t>Doctors, nurses, Mike and other major support</t>
  </si>
  <si>
    <t>Combined performer-days for recurring support.</t>
  </si>
  <si>
    <t>1730</t>
  </si>
  <si>
    <t>Day players</t>
  </si>
  <si>
    <t>Teachers, recruiters, librarian, bully, gang member and others.</t>
  </si>
  <si>
    <t>1740</t>
  </si>
  <si>
    <t>Background performers</t>
  </si>
  <si>
    <t>person-day</t>
  </si>
  <si>
    <t>School, hospital, crowd and testing-room background.</t>
  </si>
  <si>
    <t>1750</t>
  </si>
  <si>
    <t>Stunt performers / doubles</t>
  </si>
  <si>
    <t>performer-day</t>
  </si>
  <si>
    <t>Bike crash, near-miss, knife chase and medical convulsions.</t>
  </si>
  <si>
    <t>1760</t>
  </si>
  <si>
    <t>Residuals / reuse reserve</t>
  </si>
  <si>
    <t>Provisional allowance only; actual obligation depends on agreement and distribution.</t>
  </si>
  <si>
    <t>2000</t>
  </si>
  <si>
    <t>2100</t>
  </si>
  <si>
    <t>Line producer / UPM</t>
  </si>
  <si>
    <t>Prep, production and wrap.</t>
  </si>
  <si>
    <t>2110</t>
  </si>
  <si>
    <t>First assistant director</t>
  </si>
  <si>
    <t>shoot day</t>
  </si>
  <si>
    <t>Schedule and set operations.</t>
  </si>
  <si>
    <t>2120</t>
  </si>
  <si>
    <t>Second AD / production coordinator</t>
  </si>
  <si>
    <t>Combined role in lean tiers.</t>
  </si>
  <si>
    <t>2130</t>
  </si>
  <si>
    <t>Script supervisor</t>
  </si>
  <si>
    <t>Continuity across hospital and school sequences.</t>
  </si>
  <si>
    <t>2200</t>
  </si>
  <si>
    <t>Director of photography</t>
  </si>
  <si>
    <t>work day</t>
  </si>
  <si>
    <t>Includes limited prep and camera tests.</t>
  </si>
  <si>
    <t>2210</t>
  </si>
  <si>
    <t>Camera department</t>
  </si>
  <si>
    <t>crew-day</t>
  </si>
  <si>
    <t>Operators, assistants and utility coverage by tier.</t>
  </si>
  <si>
    <t>2300</t>
  </si>
  <si>
    <t>Grip and electric department</t>
  </si>
  <si>
    <t>Crew size expands for hospital, night and exterior work.</t>
  </si>
  <si>
    <t>2400</t>
  </si>
  <si>
    <t>Production sound team</t>
  </si>
  <si>
    <t>Mixer, boom and utility coverage by tier.</t>
  </si>
  <si>
    <t>2500</t>
  </si>
  <si>
    <t>Art department labor</t>
  </si>
  <si>
    <t>crew-week</t>
  </si>
  <si>
    <t>Period dressing, graphics, hospital and school environments.</t>
  </si>
  <si>
    <t>2510</t>
  </si>
  <si>
    <t>Costume department labor</t>
  </si>
  <si>
    <t>1975–1978 continuity and principal/background fittings.</t>
  </si>
  <si>
    <t>2520</t>
  </si>
  <si>
    <t>Hair and makeup labor</t>
  </si>
  <si>
    <t>Period looks, shaved-head continuity and medical makeup.</t>
  </si>
  <si>
    <t>2600</t>
  </si>
  <si>
    <t>Locations department</t>
  </si>
  <si>
    <t>Hospital, school, homes, retail, park, wilderness and airport/tunnel.</t>
  </si>
  <si>
    <t>2700</t>
  </si>
  <si>
    <t>Production assistants</t>
  </si>
  <si>
    <t>General set, lockup, office and background support.</t>
  </si>
  <si>
    <t>2710</t>
  </si>
  <si>
    <t>Set medic / safety officer</t>
  </si>
  <si>
    <t>Required focus for bike, fire, youth and medical-action days.</t>
  </si>
  <si>
    <t>2800</t>
  </si>
  <si>
    <t>DIT / data manager</t>
  </si>
  <si>
    <t>Combined with camera assistant in micro tier.</t>
  </si>
  <si>
    <t>2900</t>
  </si>
  <si>
    <t>Payroll taxes, fringes and pension/health allowance</t>
  </si>
  <si>
    <t>Planning allowance; obtain payroll-company and guild quotes.</t>
  </si>
  <si>
    <t>3000</t>
  </si>
  <si>
    <t>3100</t>
  </si>
  <si>
    <t>Camera package</t>
  </si>
  <si>
    <t>Camera body, lenses, support and monitoring by tier.</t>
  </si>
  <si>
    <t>3110</t>
  </si>
  <si>
    <t>Grip and lighting package</t>
  </si>
  <si>
    <t>Lean LED package through full truck package.</t>
  </si>
  <si>
    <t>3120</t>
  </si>
  <si>
    <t>Sound equipment package</t>
  </si>
  <si>
    <t>Recorder, radio microphones, boom and timecode.</t>
  </si>
  <si>
    <t>3200</t>
  </si>
  <si>
    <t>General location fees and permits</t>
  </si>
  <si>
    <t>location</t>
  </si>
  <si>
    <t>Assumes location consolidation at lower tiers.</t>
  </si>
  <si>
    <t>3210</t>
  </si>
  <si>
    <t>Hospital / operating-room set and equipment</t>
  </si>
  <si>
    <t>Hospital access or dressed standing set plus medical rentals.</t>
  </si>
  <si>
    <t>3220</t>
  </si>
  <si>
    <t>School location and period dressing</t>
  </si>
  <si>
    <t>Classrooms, cafeteria, water fountain and exterior campus.</t>
  </si>
  <si>
    <t>3300</t>
  </si>
  <si>
    <t>Transportation vehicles and drivers</t>
  </si>
  <si>
    <t>Vans/trucks, mileage and drivers by tier.</t>
  </si>
  <si>
    <t>3310</t>
  </si>
  <si>
    <t>Period picture vehicles</t>
  </si>
  <si>
    <t>vehicle-day</t>
  </si>
  <si>
    <t>1970s Pontiac and supporting street/parking vehicles.</t>
  </si>
  <si>
    <t>3400</t>
  </si>
  <si>
    <t>Lodging and per diem</t>
  </si>
  <si>
    <t>room-night</t>
  </si>
  <si>
    <t>Assumes mostly local hiring at lower tiers.</t>
  </si>
  <si>
    <t>3500</t>
  </si>
  <si>
    <t>Catering and craft service</t>
  </si>
  <si>
    <t>Cast and crew meal coverage.</t>
  </si>
  <si>
    <t>3600</t>
  </si>
  <si>
    <t>Production office, communications and printing</t>
  </si>
  <si>
    <t>Office, phones, radios and production paperwork.</t>
  </si>
  <si>
    <t>3610</t>
  </si>
  <si>
    <t>Media, drives and backup storage</t>
  </si>
  <si>
    <t>On-set and post-production media management.</t>
  </si>
  <si>
    <t>3700</t>
  </si>
  <si>
    <t>Security and location lockup</t>
  </si>
  <si>
    <t>Crowd control, equipment security and public exteriors.</t>
  </si>
  <si>
    <t>3710</t>
  </si>
  <si>
    <t>Fire, park, airport and special permits</t>
  </si>
  <si>
    <t>Campfire, wilderness and transportation-location allowances.</t>
  </si>
  <si>
    <t>3800</t>
  </si>
  <si>
    <t>Fuel, generator and production consumables</t>
  </si>
  <si>
    <t>Power, fuel, expendables and weather protection.</t>
  </si>
  <si>
    <t>4000</t>
  </si>
  <si>
    <t>4100</t>
  </si>
  <si>
    <t>Set construction and period set dressing</t>
  </si>
  <si>
    <t>1975–1978 environments; lower tiers rely on practical period locations.</t>
  </si>
  <si>
    <t>4200</t>
  </si>
  <si>
    <t>Props and period hand assets</t>
  </si>
  <si>
    <t>Detailed, paid prop schedule is on the Props &amp; Period sheet.</t>
  </si>
  <si>
    <t>4300</t>
  </si>
  <si>
    <t>Period wardrobe purchases and rentals</t>
  </si>
  <si>
    <t>Principals, day players and selected background.</t>
  </si>
  <si>
    <t>4310</t>
  </si>
  <si>
    <t>Hair and makeup supplies / hair pieces</t>
  </si>
  <si>
    <t>Period styling and medical continuity supplies.</t>
  </si>
  <si>
    <t>4400</t>
  </si>
  <si>
    <t>Brain-injury prosthetics, blood and medical effects</t>
  </si>
  <si>
    <t>Scalp wound, brain-tissue insert, surgical and recovery continuity.</t>
  </si>
  <si>
    <t>4500</t>
  </si>
  <si>
    <t>Stunt coordination, rigging and safety equipment</t>
  </si>
  <si>
    <t>Bike jump/crash, vehicle near-miss, chase and convulsions.</t>
  </si>
  <si>
    <t>4600</t>
  </si>
  <si>
    <t>Wildlife plates, animal handling or stock</t>
  </si>
  <si>
    <t>Deer, fawn, armadillo, birds and insects; avoid uncontrolled wildlife work.</t>
  </si>
  <si>
    <t>4700</t>
  </si>
  <si>
    <t>Period graphics, signage and clearances</t>
  </si>
  <si>
    <t>School, retail, hospital, airline and recruiting-office graphics.</t>
  </si>
  <si>
    <t>4800</t>
  </si>
  <si>
    <t>Art expendables, repairs and returns</t>
  </si>
  <si>
    <t>Paint, adhesives, replacements, shipping damage and restocking.</t>
  </si>
  <si>
    <t>5000</t>
  </si>
  <si>
    <t>5100</t>
  </si>
  <si>
    <t>Picture editor</t>
  </si>
  <si>
    <t>Editorial through locked picture.</t>
  </si>
  <si>
    <t>5110</t>
  </si>
  <si>
    <t>Assistant editor</t>
  </si>
  <si>
    <t>Media organization, turnovers and conform support.</t>
  </si>
  <si>
    <t>5200</t>
  </si>
  <si>
    <t>Online conform and color grade</t>
  </si>
  <si>
    <t>Color, cleanup and mastering.</t>
  </si>
  <si>
    <t>5300</t>
  </si>
  <si>
    <t>Sound editorial and design</t>
  </si>
  <si>
    <t>Hospital, seizures, bike crash and subjective sound design.</t>
  </si>
  <si>
    <t>5310</t>
  </si>
  <si>
    <t>ADR, Foley and final mix</t>
  </si>
  <si>
    <t>Dialogue repair, Foley and broadcast/streaming mix.</t>
  </si>
  <si>
    <t>5400</t>
  </si>
  <si>
    <t>Visual effects and period cleanup</t>
  </si>
  <si>
    <t>shot</t>
  </si>
  <si>
    <t>Medical inserts, safety cleanup, signage and period removals.</t>
  </si>
  <si>
    <t>5500</t>
  </si>
  <si>
    <t>Original score</t>
  </si>
  <si>
    <t>Composer, recording and mix allowance.</t>
  </si>
  <si>
    <t>5510</t>
  </si>
  <si>
    <t>Music supervision and clearance work</t>
  </si>
  <si>
    <t>Clearance research and cue licensing administration.</t>
  </si>
  <si>
    <t>5520</t>
  </si>
  <si>
    <t>Licensed music</t>
  </si>
  <si>
    <t>Micro/ultra tiers assume replacements; famous masters can exceed this allowance.</t>
  </si>
  <si>
    <t>5600</t>
  </si>
  <si>
    <t>Titles, captions, QC and delivery masters</t>
  </si>
  <si>
    <t>Textless, captions, QC and platform deliverables by tier.</t>
  </si>
  <si>
    <t>5610</t>
  </si>
  <si>
    <t>Archive, mastering and long-term storage</t>
  </si>
  <si>
    <t>Final masters, project archive and backup.</t>
  </si>
  <si>
    <t>6000</t>
  </si>
  <si>
    <t>6100</t>
  </si>
  <si>
    <t>Production insurance</t>
  </si>
  <si>
    <t>General liability, equipment, auto and specialty coverage.</t>
  </si>
  <si>
    <t>6110</t>
  </si>
  <si>
    <t>Workers' compensation</t>
  </si>
  <si>
    <t>Planning allowance; payroll and jurisdiction determine quote.</t>
  </si>
  <si>
    <t>6200</t>
  </si>
  <si>
    <t>Errors and omissions insurance</t>
  </si>
  <si>
    <t>Required for many distributors and platforms.</t>
  </si>
  <si>
    <t>6300</t>
  </si>
  <si>
    <t>Payroll service and production accounting</t>
  </si>
  <si>
    <t>Payroll processing, cost reports and final accounting.</t>
  </si>
  <si>
    <t>6310</t>
  </si>
  <si>
    <t>Clearance counsel and rights review</t>
  </si>
  <si>
    <t>Music, brands, schools, medical claims and life-rights review.</t>
  </si>
  <si>
    <t>6400</t>
  </si>
  <si>
    <t>Publicity, festival and sales materials</t>
  </si>
  <si>
    <t>Key art, stills, trailer, submissions and market materials.</t>
  </si>
  <si>
    <t>6500</t>
  </si>
  <si>
    <t>Completion bond / delivery reserve</t>
  </si>
  <si>
    <t>Generally relevant to financed low/company tiers.</t>
  </si>
  <si>
    <t>6600</t>
  </si>
  <si>
    <t>Wrap office, audit and document retention</t>
  </si>
  <si>
    <t>Closeout, records, final cost report and storage.</t>
  </si>
  <si>
    <t>7000</t>
  </si>
  <si>
    <t>Contingency and financing</t>
  </si>
  <si>
    <t>7100</t>
  </si>
  <si>
    <t>Production contingency</t>
  </si>
  <si>
    <t>percent</t>
  </si>
  <si>
    <t>Higher company-tier contingency reflects period, youth, stunt and location exposure.</t>
  </si>
  <si>
    <t>7200</t>
  </si>
  <si>
    <t>Funder's fee — 3% of final production budget</t>
  </si>
  <si>
    <t>Back-end participation of 5% of gross income is a financing term and is not included as production cost.</t>
  </si>
  <si>
    <t>TOTAL PRODUCTION BUDGET</t>
  </si>
  <si>
    <t>Uncertain Eyes — Props and Period Assets</t>
  </si>
  <si>
    <t>Blue amounts are editable prop allowances; the total flows into the detailed budget.</t>
  </si>
  <si>
    <t>Prop ID</t>
  </si>
  <si>
    <t>Prop / asset</t>
  </si>
  <si>
    <t>Production note</t>
  </si>
  <si>
    <t>P-01</t>
  </si>
  <si>
    <t>Hero BMX / stunt bicycle</t>
  </si>
  <si>
    <t>unit</t>
  </si>
  <si>
    <t>Picture bike matching 1975; includes basic prep.</t>
  </si>
  <si>
    <t>P-02</t>
  </si>
  <si>
    <t>Backup / breakaway bicycle and wheel rig</t>
  </si>
  <si>
    <t>Continuity duplicate and controlled front-wheel failure.</t>
  </si>
  <si>
    <t>P-03</t>
  </si>
  <si>
    <t>Dirt ramp and tire obstacle build</t>
  </si>
  <si>
    <t>Ramp, three dozen-plus tires, anchoring and reset materials.</t>
  </si>
  <si>
    <t>P-04</t>
  </si>
  <si>
    <t>Scalp wound, blood and brain-tissue inserts</t>
  </si>
  <si>
    <t>Practical inserts and continuity replacements.</t>
  </si>
  <si>
    <t>P-05</t>
  </si>
  <si>
    <t>Surgical instruments and sterile-looking consumables</t>
  </si>
  <si>
    <t>Nonfunctional picture-safe instruments and dressings.</t>
  </si>
  <si>
    <t>P-06</t>
  </si>
  <si>
    <t>Hospital bed, gurney, monitor, wheelchair and room dressing</t>
  </si>
  <si>
    <t>Rental or donated package depending on tier.</t>
  </si>
  <si>
    <t>P-07</t>
  </si>
  <si>
    <t>Bright-orange helmet and continuity duplicates</t>
  </si>
  <si>
    <t>unit group</t>
  </si>
  <si>
    <t>Hero, stunt and clean/damaged versions.</t>
  </si>
  <si>
    <t>P-08</t>
  </si>
  <si>
    <t>1970s school books, pencils, trays and test materials</t>
  </si>
  <si>
    <t>Classroom, cafeteria and library hand props.</t>
  </si>
  <si>
    <t>P-09</t>
  </si>
  <si>
    <t>Payphone / period telephone dressing</t>
  </si>
  <si>
    <t>Working or simulated payphone setup.</t>
  </si>
  <si>
    <t>P-10</t>
  </si>
  <si>
    <t>Portable 8-track player, tapes and jukebox dressing</t>
  </si>
  <si>
    <t>Playback devices only; music rights budgeted separately.</t>
  </si>
  <si>
    <t>P-11</t>
  </si>
  <si>
    <t>Camping gear and fire-safety materials</t>
  </si>
  <si>
    <t>Sleeping bag, camp items, fire pan and extinguishing supplies.</t>
  </si>
  <si>
    <t>P-12</t>
  </si>
  <si>
    <t>Switchblade prop and rubber safety doubles</t>
  </si>
  <si>
    <t>set</t>
  </si>
  <si>
    <t>Nonfunctional hero prop plus stunt-safe versions.</t>
  </si>
  <si>
    <t>P-13</t>
  </si>
  <si>
    <t>Science lab glassware and overhead-projector materials</t>
  </si>
  <si>
    <t>Beakers, diagrams and classroom equipment.</t>
  </si>
  <si>
    <t>P-14</t>
  </si>
  <si>
    <t>Military recruiting forms, signage and desk dressing</t>
  </si>
  <si>
    <t>Air Force, Marine Corps, Army and Navy office graphics.</t>
  </si>
  <si>
    <t>P-15</t>
  </si>
  <si>
    <t>Retail, restaurant and cafeteria food props</t>
  </si>
  <si>
    <t>K-Mart-style retail, BBQ, cafeteria and continuity food.</t>
  </si>
  <si>
    <t>P-16</t>
  </si>
  <si>
    <t>Continuity duplicates and replacements</t>
  </si>
  <si>
    <t>allowance</t>
  </si>
  <si>
    <t>Bloodied, clean, breakaway and repeated-use items.</t>
  </si>
  <si>
    <t>P-17</t>
  </si>
  <si>
    <t>Prop shipping, storage, repairs and returns</t>
  </si>
  <si>
    <t>Freight, cases, shop materials and restocking.</t>
  </si>
  <si>
    <t>Props and period assets</t>
  </si>
  <si>
    <t>Uncertain Eyes — Budget Assumptions</t>
  </si>
  <si>
    <t>Scope, production strategy, rights cautions and source notes</t>
  </si>
  <si>
    <t>Planning driver</t>
  </si>
  <si>
    <t>Format</t>
  </si>
  <si>
    <t>One-hour TV</t>
  </si>
  <si>
    <t>Single production / pilot-style budget, not a feature.</t>
  </si>
  <si>
    <t>Principal photography</t>
  </si>
  <si>
    <t>Shoot days; youth-cast work limits must be scheduled.</t>
  </si>
  <si>
    <t>Prep</t>
  </si>
  <si>
    <t>Weeks.</t>
  </si>
  <si>
    <t>Post-production</t>
  </si>
  <si>
    <t>Weeks through delivery.</t>
  </si>
  <si>
    <t>Estimated speaking roles</t>
  </si>
  <si>
    <t>Several roles can be consolidated only with script approval.</t>
  </si>
  <si>
    <t>Peak background</t>
  </si>
  <si>
    <t>Large classroom/testing scene is the main peak.</t>
  </si>
  <si>
    <t>Hospital / medical days</t>
  </si>
  <si>
    <t>Includes ER, OR, recovery, standard room and doctor office.</t>
  </si>
  <si>
    <t>Stunt / special-safety days</t>
  </si>
  <si>
    <t>Bike work, near-miss, chase, convulsions and campfire.</t>
  </si>
  <si>
    <t>VFX / cleanup shots</t>
  </si>
  <si>
    <t>Medical, safety and period cleanup.</t>
  </si>
  <si>
    <t>Primary production approach</t>
  </si>
  <si>
    <t>Exact agreements depend on buyer, platform and signatory status.</t>
  </si>
  <si>
    <t>Production choices by tier</t>
  </si>
  <si>
    <t>Extensive donated locations/gear, consolidated company moves, mostly local non-star cast, practical medical effects, and original or pre-cleared music. Deferred compensation must be documented and lawful.</t>
  </si>
  <si>
    <t>Small paid professional crew, limited company moves, practical period locations, modest VFX, disciplined background days, and no assumption of costly famous master recordings.</t>
  </si>
  <si>
    <t>Union-ready independent production with experienced department heads, fuller period dressing, hospital build/rental flexibility, selective music licensing and stronger post finishing.</t>
  </si>
  <si>
    <t>Full professional television production with broader crew, more controlled locations, higher cast and department allowances, extensive period cleanup, recognizable-music capacity and delivery reserves.</t>
  </si>
  <si>
    <t>Material cautions</t>
  </si>
  <si>
    <t>Caution 1</t>
  </si>
  <si>
    <t>This is a planning estimate in 2026 USD, not a payroll quote, union signatory budget, insurance binder or vendor bid.</t>
  </si>
  <si>
    <t>Caution 2</t>
  </si>
  <si>
    <t>Young performers require applicable work-hour, schooling, welfare-worker, guardian and permit compliance. These constraints can extend the schedule.</t>
  </si>
  <si>
    <t>Caution 3</t>
  </si>
  <si>
    <t>The screenplay names Led Zeppelin, Pink Floyd / Dark Side of the Moon, The Archies, K-Mart, Paschal High School and other real entities. Obtain clearance or fictionalize before production.</t>
  </si>
  <si>
    <t>Caution 4</t>
  </si>
  <si>
    <t>Preexisting music in audiovisual work generally requires separate synchronization and master-use licenses. Famous catalog tracks may cost far more than the allowances shown.</t>
  </si>
  <si>
    <t>Caution 5</t>
  </si>
  <si>
    <t>Hospital equipment, practical wounds, stunts, fire and moving vehicles require qualified personnel and insurer approval. Do not reduce those safety roles to meet a tier.</t>
  </si>
  <si>
    <t>Caution 6</t>
  </si>
  <si>
    <t>A funder's fee equal to 3% of the final production budget is included. A separate 5% of gross-income participation is disclosed as a financing term and is not charged to production cost.</t>
  </si>
  <si>
    <t>Sources and benchmarks</t>
  </si>
  <si>
    <t>Screenplay source</t>
  </si>
  <si>
    <t>Uncertain Eyes — one-hour TV version supplied by Gary B. Haley, 2026-09-23.</t>
  </si>
  <si>
    <t>SAG-AFTRA television</t>
  </si>
  <si>
    <t>Standard Television guidance and current rate-sheet routing: https://www.sagaftra.org/industry-resources/rates-agreements/standard-television</t>
  </si>
  <si>
    <t>SAG-AFTRA current agreements</t>
  </si>
  <si>
    <t>Rates and agreements landing page: https://www.sagaftra.org/industry-resources/rates-agreements</t>
  </si>
  <si>
    <t>Music licensing</t>
  </si>
  <si>
    <t>U.S. Copyright Office, synchronization and master-use licensing overview: https://www.copyright.gov/music-modernization/educational-materials/musicians-income.pdf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</si>
</sst>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;[Red]\(\$#,##0\);\-"/>
    <numFmt numFmtId="165" formatCode="#,##0.0;[Red]\(#,##0.0\);\-"/>
    <numFmt numFmtId="166" formatCode="0.0%"/>
  </numFmts>
  <fonts count="16">
    <font>
      <sz val="11"/>
      <name val="Carlito"/>
    </font>
    <font>
      <sz val="10"/>
      <color rgb="FF25313C"/>
      <name val="Arial"/>
    </font>
    <font>
      <b/>
      <sz val="16"/>
      <color rgb="FF17324D"/>
      <name val="Arial"/>
    </font>
    <font>
      <i/>
      <sz val="10"/>
      <color rgb="FF5F6B76"/>
      <name val="Arial"/>
    </font>
    <font>
      <b/>
      <sz val="10"/>
      <color rgb="FFFFFFFF"/>
      <name val="Arial"/>
    </font>
    <font>
      <sz val="10"/>
      <color rgb="FF0000FF"/>
      <name val="Arial"/>
    </font>
    <font>
      <b/>
      <sz val="10"/>
      <color rgb="FF17324D"/>
      <name val="Arial"/>
    </font>
    <font>
      <sz val="10"/>
      <color rgb="FF008000"/>
      <name val="Arial"/>
    </font>
    <font>
      <b/>
      <sz val="11"/>
      <color rgb="FFFFFFFF"/>
      <name val="Arial"/>
    </font>
    <font>
      <b/>
      <sz val="9"/>
      <color rgb="FF5F6B76"/>
      <name val="Arial"/>
    </font>
    <font>
      <sz val="9"/>
      <color rgb="FF5F6B76"/>
      <name val="Arial"/>
    </font>
    <font>
      <b/>
      <sz val="10"/>
      <color rgb="FF2E7D78"/>
      <name val="Arial"/>
    </font>
    <font>
      <b/>
      <sz val="10"/>
      <color rgb="FF4776A6"/>
      <name val="Arial"/>
    </font>
    <font>
      <b/>
      <sz val="10"/>
      <color rgb="FFB66A2B"/>
      <name val="Arial"/>
    </font>
    <font>
      <b/>
      <sz val="10"/>
      <color rgb="FF7D3C52"/>
      <name val="Arial"/>
    </font>
    <font>
      <b/>
      <sz val="10"/>
      <color theme="6" tint="0.5999938962981048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F2F4F6"/>
      </patternFill>
    </fill>
    <fill>
      <patternFill patternType="solid">
        <fgColor rgb="FFDCEEEB"/>
      </patternFill>
    </fill>
    <fill>
      <patternFill patternType="solid">
        <fgColor rgb="FFE3EDF7"/>
      </patternFill>
    </fill>
    <fill>
      <patternFill patternType="solid">
        <fgColor rgb="FFF7E8D8"/>
      </patternFill>
    </fill>
    <fill>
      <patternFill patternType="solid">
        <fgColor rgb="FFF0E2E7"/>
      </patternFill>
    </fill>
  </fills>
  <borders count="10">
    <border>
      <left/>
      <right/>
      <top/>
      <bottom/>
      <diagonal/>
    </border>
    <border>
      <left/>
      <right/>
      <top/>
      <bottom style="thin">
        <color rgb="FF244A6A"/>
      </bottom>
      <diagonal/>
    </border>
    <border>
      <left/>
      <right style="thin">
        <color rgb="FFFFFFFF"/>
      </right>
      <top/>
      <bottom style="thin">
        <color rgb="FF17324D"/>
      </bottom>
      <diagonal/>
    </border>
    <border>
      <left style="thin">
        <color rgb="FFFFFFFF"/>
      </left>
      <right style="thin">
        <color rgb="FFFFFFFF"/>
      </right>
      <top/>
      <bottom style="thin">
        <color rgb="FF17324D"/>
      </bottom>
      <diagonal/>
    </border>
    <border>
      <left style="thin">
        <color rgb="FFFFFFFF"/>
      </left>
      <right/>
      <top/>
      <bottom style="thin">
        <color rgb="FF17324D"/>
      </bottom>
      <diagonal/>
    </border>
    <border>
      <left/>
      <right/>
      <top style="double">
        <color rgb="FF17324D"/>
      </top>
      <bottom/>
      <diagonal/>
    </border>
    <border>
      <left/>
      <right/>
      <top/>
      <bottom style="thin">
        <color rgb="FFE5E8EB"/>
      </bottom>
      <diagonal/>
    </border>
    <border>
      <left/>
      <right/>
      <top style="thin">
        <color rgb="FF244A6A"/>
      </top>
      <bottom style="thin">
        <color rgb="FFD6DCE2"/>
      </bottom>
      <diagonal/>
    </border>
    <border>
      <left/>
      <right/>
      <top/>
      <bottom style="thin">
        <color rgb="FFE8EAED"/>
      </bottom>
      <diagonal/>
    </border>
    <border>
      <left/>
      <right/>
      <top/>
      <bottom style="thin">
        <color rgb="FFD6DCE2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vertical="center"/>
    </xf>
    <xf numFmtId="164" fontId="5" fillId="0" borderId="6" xfId="0" applyNumberFormat="1" applyFont="1" applyBorder="1" applyAlignment="1">
      <alignment horizontal="right" vertical="center"/>
    </xf>
    <xf numFmtId="164" fontId="5" fillId="0" borderId="6" xfId="0" applyNumberFormat="1" applyFont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165" fontId="6" fillId="3" borderId="7" xfId="0" applyNumberFormat="1" applyFont="1" applyFill="1" applyBorder="1" applyAlignment="1">
      <alignment vertical="center"/>
    </xf>
    <xf numFmtId="164" fontId="6" fillId="3" borderId="7" xfId="0" applyNumberFormat="1" applyFont="1" applyFill="1" applyBorder="1" applyAlignment="1">
      <alignment vertical="center"/>
    </xf>
    <xf numFmtId="0" fontId="6" fillId="3" borderId="7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1" fillId="4" borderId="0" xfId="0" applyFont="1" applyFill="1" applyAlignment="1">
      <alignment vertical="center"/>
    </xf>
    <xf numFmtId="164" fontId="1" fillId="4" borderId="0" xfId="0" applyNumberFormat="1" applyFont="1" applyFill="1" applyAlignment="1">
      <alignment vertical="center"/>
    </xf>
    <xf numFmtId="3" fontId="1" fillId="4" borderId="0" xfId="0" applyNumberFormat="1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164" fontId="1" fillId="5" borderId="0" xfId="0" applyNumberFormat="1" applyFont="1" applyFill="1" applyAlignment="1">
      <alignment vertical="center"/>
    </xf>
    <xf numFmtId="3" fontId="1" fillId="5" borderId="0" xfId="0" applyNumberFormat="1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13" fillId="6" borderId="0" xfId="0" applyFont="1" applyFill="1" applyAlignment="1">
      <alignment vertical="center"/>
    </xf>
    <xf numFmtId="164" fontId="1" fillId="6" borderId="0" xfId="0" applyNumberFormat="1" applyFont="1" applyFill="1" applyAlignment="1">
      <alignment vertical="center"/>
    </xf>
    <xf numFmtId="3" fontId="1" fillId="6" borderId="0" xfId="0" applyNumberFormat="1" applyFont="1" applyFill="1" applyAlignment="1">
      <alignment vertical="center"/>
    </xf>
    <xf numFmtId="0" fontId="1" fillId="6" borderId="0" xfId="0" applyFont="1" applyFill="1" applyAlignment="1">
      <alignment vertical="center"/>
    </xf>
    <xf numFmtId="0" fontId="14" fillId="7" borderId="9" xfId="0" applyFont="1" applyFill="1" applyBorder="1" applyAlignment="1">
      <alignment vertical="center"/>
    </xf>
    <xf numFmtId="164" fontId="1" fillId="7" borderId="9" xfId="0" applyNumberFormat="1" applyFont="1" applyFill="1" applyBorder="1" applyAlignment="1">
      <alignment vertical="center"/>
    </xf>
    <xf numFmtId="3" fontId="1" fillId="7" borderId="9" xfId="0" applyNumberFormat="1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164" fontId="1" fillId="7" borderId="0" xfId="0" applyNumberFormat="1" applyFont="1" applyFill="1" applyAlignment="1">
      <alignment vertical="center"/>
    </xf>
    <xf numFmtId="164" fontId="1" fillId="4" borderId="8" xfId="0" applyNumberFormat="1" applyFont="1" applyFill="1" applyBorder="1" applyAlignment="1">
      <alignment vertical="center"/>
    </xf>
    <xf numFmtId="164" fontId="1" fillId="5" borderId="8" xfId="0" applyNumberFormat="1" applyFont="1" applyFill="1" applyBorder="1" applyAlignment="1">
      <alignment vertical="center"/>
    </xf>
    <xf numFmtId="164" fontId="1" fillId="6" borderId="8" xfId="0" applyNumberFormat="1" applyFont="1" applyFill="1" applyBorder="1" applyAlignment="1">
      <alignment vertical="center"/>
    </xf>
    <xf numFmtId="164" fontId="1" fillId="7" borderId="8" xfId="0" applyNumberFormat="1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164" fontId="4" fillId="2" borderId="5" xfId="0" applyNumberFormat="1" applyFont="1" applyFill="1" applyBorder="1" applyAlignment="1">
      <alignment vertical="center"/>
    </xf>
    <xf numFmtId="0" fontId="14" fillId="7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165" fontId="5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0" fontId="10" fillId="0" borderId="8" xfId="0" applyFont="1" applyBorder="1" applyAlignment="1">
      <alignment vertical="center"/>
    </xf>
    <xf numFmtId="164" fontId="1" fillId="0" borderId="8" xfId="0" applyNumberFormat="1" applyFont="1" applyBorder="1" applyAlignment="1">
      <alignment vertical="center"/>
    </xf>
    <xf numFmtId="166" fontId="5" fillId="0" borderId="8" xfId="0" applyNumberFormat="1" applyFont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164" fontId="8" fillId="2" borderId="5" xfId="0" applyNumberFormat="1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8" xfId="0" applyFont="1" applyBorder="1" applyAlignment="1">
      <alignment vertical="center" wrapText="1"/>
    </xf>
    <xf numFmtId="164" fontId="15" fillId="2" borderId="5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24D"/>
  </sheetPr>
  <dimension ref="A1:S160"/>
  <sheetViews>
    <sheetView showGridLines="0" tabSelected="1" workbookViewId="0">
      <selection activeCell="A2" sqref="A2"/>
    </sheetView>
  </sheetViews>
  <sheetFormatPr defaultRowHeight="14"/>
  <cols>
    <col min="1" max="1" width="39" customWidth="1"/>
    <col min="2" max="2" width="16" customWidth="1"/>
    <col min="3" max="5" width="13" customWidth="1"/>
    <col min="6" max="6" width="47" customWidth="1"/>
  </cols>
  <sheetData>
    <row r="1" spans="1:19">
      <c r="A1" s="8"/>
      <c r="B1" s="8"/>
      <c r="C1" s="8"/>
      <c r="D1" s="8"/>
      <c r="E1" s="8"/>
      <c r="F1" s="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0">
      <c r="A2" s="23" t="s">
        <v>0</v>
      </c>
      <c r="B2" s="8"/>
      <c r="C2" s="8"/>
      <c r="D2" s="8"/>
      <c r="E2" s="8"/>
      <c r="F2" s="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>
      <c r="A3" s="24"/>
      <c r="B3" s="24"/>
      <c r="C3" s="24"/>
      <c r="D3" s="24"/>
      <c r="E3" s="24"/>
      <c r="F3" s="24"/>
      <c r="G3" s="3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>
      <c r="A4" s="25" t="s">
        <v>1</v>
      </c>
      <c r="B4" s="25"/>
      <c r="C4" s="25"/>
      <c r="D4" s="25"/>
      <c r="E4" s="25"/>
      <c r="F4" s="25"/>
      <c r="G4" s="4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>
      <c r="A5" s="8"/>
      <c r="B5" s="8"/>
      <c r="C5" s="8"/>
      <c r="D5" s="8"/>
      <c r="E5" s="8"/>
      <c r="F5" s="8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>
      <c r="A6" s="5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7" t="s">
        <v>7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>
      <c r="A7" s="26" t="s">
        <v>8</v>
      </c>
      <c r="B7" s="27">
        <f>'Detailed Budget'!G88</f>
        <v>118410.30927835051</v>
      </c>
      <c r="C7" s="28">
        <f>Assumptions!B8</f>
        <v>10</v>
      </c>
      <c r="D7" s="28">
        <f>Assumptions!B9</f>
        <v>3</v>
      </c>
      <c r="E7" s="28">
        <f>Assumptions!B10</f>
        <v>6</v>
      </c>
      <c r="F7" s="29" t="s">
        <v>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>
      <c r="A8" s="30" t="s">
        <v>10</v>
      </c>
      <c r="B8" s="31">
        <f>'Detailed Budget'!J88</f>
        <v>546306.70103092783</v>
      </c>
      <c r="C8" s="32">
        <f>Assumptions!C8</f>
        <v>13</v>
      </c>
      <c r="D8" s="32">
        <f>Assumptions!C9</f>
        <v>5</v>
      </c>
      <c r="E8" s="32">
        <f>Assumptions!C10</f>
        <v>10</v>
      </c>
      <c r="F8" s="33" t="s">
        <v>11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>
      <c r="A9" s="34" t="s">
        <v>12</v>
      </c>
      <c r="B9" s="35">
        <f>'Detailed Budget'!M88</f>
        <v>2304352.5773195876</v>
      </c>
      <c r="C9" s="36">
        <f>Assumptions!D8</f>
        <v>17</v>
      </c>
      <c r="D9" s="36">
        <f>Assumptions!D9</f>
        <v>8</v>
      </c>
      <c r="E9" s="36">
        <f>Assumptions!D10</f>
        <v>16</v>
      </c>
      <c r="F9" s="37" t="s">
        <v>13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>
      <c r="A10" s="38" t="s">
        <v>14</v>
      </c>
      <c r="B10" s="39">
        <f>'Detailed Budget'!P88</f>
        <v>5941388.0412371131</v>
      </c>
      <c r="C10" s="40">
        <f>Assumptions!E8</f>
        <v>22</v>
      </c>
      <c r="D10" s="40">
        <f>Assumptions!E9</f>
        <v>12</v>
      </c>
      <c r="E10" s="40">
        <f>Assumptions!E10</f>
        <v>22</v>
      </c>
      <c r="F10" s="41" t="s">
        <v>15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>
      <c r="A11" s="8"/>
      <c r="B11" s="8"/>
      <c r="C11" s="8"/>
      <c r="D11" s="8"/>
      <c r="E11" s="8"/>
      <c r="F11" s="8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>
      <c r="A12" s="8"/>
      <c r="B12" s="8"/>
      <c r="C12" s="8"/>
      <c r="D12" s="8"/>
      <c r="E12" s="8"/>
      <c r="F12" s="8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26">
      <c r="A13" s="5" t="s">
        <v>16</v>
      </c>
      <c r="B13" s="6" t="s">
        <v>8</v>
      </c>
      <c r="C13" s="6" t="s">
        <v>10</v>
      </c>
      <c r="D13" s="6" t="s">
        <v>12</v>
      </c>
      <c r="E13" s="7" t="s">
        <v>14</v>
      </c>
      <c r="F13" s="8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>
      <c r="A14" s="8" t="s">
        <v>17</v>
      </c>
      <c r="B14" s="27">
        <f>'Detailed Budget'!G7</f>
        <v>18600</v>
      </c>
      <c r="C14" s="31">
        <f>'Detailed Budget'!J7</f>
        <v>79050</v>
      </c>
      <c r="D14" s="35">
        <f>'Detailed Budget'!M7</f>
        <v>316500</v>
      </c>
      <c r="E14" s="42">
        <f>'Detailed Budget'!P7</f>
        <v>853056</v>
      </c>
      <c r="F14" s="8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>
      <c r="A15" s="8" t="s">
        <v>18</v>
      </c>
      <c r="B15" s="27">
        <f>'Detailed Budget'!G21</f>
        <v>35400</v>
      </c>
      <c r="C15" s="31">
        <f>'Detailed Budget'!J21</f>
        <v>160150</v>
      </c>
      <c r="D15" s="35">
        <f>'Detailed Budget'!M21</f>
        <v>629800</v>
      </c>
      <c r="E15" s="42">
        <f>'Detailed Budget'!P21</f>
        <v>1454472</v>
      </c>
      <c r="F15" s="8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>
      <c r="A16" s="8" t="s">
        <v>19</v>
      </c>
      <c r="B16" s="27">
        <f>'Detailed Budget'!G38</f>
        <v>20600</v>
      </c>
      <c r="C16" s="31">
        <f>'Detailed Budget'!J38</f>
        <v>90550</v>
      </c>
      <c r="D16" s="35">
        <f>'Detailed Budget'!M38</f>
        <v>379800</v>
      </c>
      <c r="E16" s="42">
        <f>'Detailed Budget'!P38</f>
        <v>905616</v>
      </c>
      <c r="F16" s="8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>
      <c r="A17" s="8" t="s">
        <v>20</v>
      </c>
      <c r="B17" s="27">
        <f>'Detailed Budget'!G54</f>
        <v>14300</v>
      </c>
      <c r="C17" s="31">
        <f>'Detailed Budget'!J54</f>
        <v>64700</v>
      </c>
      <c r="D17" s="35">
        <f>'Detailed Budget'!M54</f>
        <v>290000</v>
      </c>
      <c r="E17" s="42">
        <f>'Detailed Budget'!P54</f>
        <v>673200</v>
      </c>
      <c r="F17" s="8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>
      <c r="A18" s="8" t="s">
        <v>21</v>
      </c>
      <c r="B18" s="27">
        <f>'Detailed Budget'!G64</f>
        <v>12200</v>
      </c>
      <c r="C18" s="31">
        <f>'Detailed Budget'!J64</f>
        <v>69800</v>
      </c>
      <c r="D18" s="35">
        <f>'Detailed Budget'!M64</f>
        <v>310600</v>
      </c>
      <c r="E18" s="42">
        <f>'Detailed Budget'!P64</f>
        <v>892080</v>
      </c>
      <c r="F18" s="8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>
      <c r="A19" s="8" t="s">
        <v>22</v>
      </c>
      <c r="B19" s="27">
        <f>'Detailed Budget'!G76</f>
        <v>5250</v>
      </c>
      <c r="C19" s="31">
        <f>'Detailed Budget'!J76</f>
        <v>31000</v>
      </c>
      <c r="D19" s="35">
        <f>'Detailed Budget'!M76</f>
        <v>182000</v>
      </c>
      <c r="E19" s="42">
        <f>'Detailed Budget'!P76</f>
        <v>460800</v>
      </c>
      <c r="F19" s="8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>
      <c r="A20" s="8" t="s">
        <v>23</v>
      </c>
      <c r="B20" s="27">
        <f>'Detailed Budget'!G86</f>
        <v>8508</v>
      </c>
      <c r="C20" s="31">
        <f>'Detailed Budget'!J86</f>
        <v>34667.5</v>
      </c>
      <c r="D20" s="35">
        <f>'Detailed Budget'!M86</f>
        <v>126522</v>
      </c>
      <c r="E20" s="42">
        <f>'Detailed Budget'!P86</f>
        <v>523922.4</v>
      </c>
      <c r="F20" s="8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>
      <c r="A21" s="19" t="s">
        <v>24</v>
      </c>
      <c r="B21" s="43">
        <f>'Detailed Budget'!G87</f>
        <v>3552.3092783505153</v>
      </c>
      <c r="C21" s="44">
        <f>'Detailed Budget'!J87</f>
        <v>16389.201030927834</v>
      </c>
      <c r="D21" s="45">
        <f>'Detailed Budget'!M87</f>
        <v>69130.577319587639</v>
      </c>
      <c r="E21" s="46">
        <f>'Detailed Budget'!P87</f>
        <v>178241.64123711339</v>
      </c>
      <c r="F21" s="8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>
      <c r="A22" s="47" t="s">
        <v>25</v>
      </c>
      <c r="B22" s="68">
        <f>'Detailed Budget'!G88</f>
        <v>118410.30927835051</v>
      </c>
      <c r="C22" s="68">
        <f>'Detailed Budget'!J88</f>
        <v>546306.70103092783</v>
      </c>
      <c r="D22" s="68">
        <f>'Detailed Budget'!M88</f>
        <v>2304352.5773195876</v>
      </c>
      <c r="E22" s="68">
        <f>'Detailed Budget'!P88</f>
        <v>5941388.0412371131</v>
      </c>
      <c r="F22" s="8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>
      <c r="A23" s="8"/>
      <c r="B23" s="8"/>
      <c r="C23" s="8"/>
      <c r="D23" s="8"/>
      <c r="E23" s="8"/>
      <c r="F23" s="8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>
      <c r="A24" s="8"/>
      <c r="B24" s="8"/>
      <c r="C24" s="8"/>
      <c r="D24" s="8"/>
      <c r="E24" s="8"/>
      <c r="F24" s="8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>
      <c r="A25" s="14" t="s">
        <v>26</v>
      </c>
      <c r="B25" s="14"/>
      <c r="C25" s="14"/>
      <c r="D25" s="14"/>
      <c r="E25" s="14"/>
      <c r="F25" s="14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42" customHeight="1">
      <c r="A26" s="26" t="s">
        <v>8</v>
      </c>
      <c r="B26" s="62" t="s">
        <v>27</v>
      </c>
      <c r="C26" s="62"/>
      <c r="D26" s="62"/>
      <c r="E26" s="62"/>
      <c r="F26" s="6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42" customHeight="1">
      <c r="A27" s="30" t="s">
        <v>10</v>
      </c>
      <c r="B27" s="63" t="s">
        <v>28</v>
      </c>
      <c r="C27" s="63"/>
      <c r="D27" s="63"/>
      <c r="E27" s="63"/>
      <c r="F27" s="63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42" customHeight="1">
      <c r="A28" s="34" t="s">
        <v>12</v>
      </c>
      <c r="B28" s="64" t="s">
        <v>29</v>
      </c>
      <c r="C28" s="64"/>
      <c r="D28" s="64"/>
      <c r="E28" s="64"/>
      <c r="F28" s="64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42" customHeight="1">
      <c r="A29" s="49" t="s">
        <v>14</v>
      </c>
      <c r="B29" s="65" t="s">
        <v>30</v>
      </c>
      <c r="C29" s="65"/>
      <c r="D29" s="65"/>
      <c r="E29" s="65"/>
      <c r="F29" s="6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>
      <c r="A30" s="8"/>
      <c r="B30" s="21"/>
      <c r="C30" s="21"/>
      <c r="D30" s="21"/>
      <c r="E30" s="21"/>
      <c r="F30" s="2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>
      <c r="A31" s="14" t="s">
        <v>31</v>
      </c>
      <c r="B31" s="17"/>
      <c r="C31" s="17"/>
      <c r="D31" s="17"/>
      <c r="E31" s="17"/>
      <c r="F31" s="17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>
      <c r="A32" s="8" t="s">
        <v>32</v>
      </c>
      <c r="B32" s="66" t="s">
        <v>33</v>
      </c>
      <c r="C32" s="66"/>
      <c r="D32" s="66"/>
      <c r="E32" s="66"/>
      <c r="F32" s="66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>
      <c r="A33" s="8" t="s">
        <v>34</v>
      </c>
      <c r="B33" s="66" t="s">
        <v>35</v>
      </c>
      <c r="C33" s="66"/>
      <c r="D33" s="66"/>
      <c r="E33" s="66"/>
      <c r="F33" s="66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</sheetData>
  <mergeCells count="6">
    <mergeCell ref="B33:F33"/>
    <mergeCell ref="B26:F26"/>
    <mergeCell ref="B27:F27"/>
    <mergeCell ref="B28:F28"/>
    <mergeCell ref="B29:F29"/>
    <mergeCell ref="B32:F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44A6A"/>
  </sheetPr>
  <dimension ref="A1:S160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B2" sqref="B2"/>
    </sheetView>
  </sheetViews>
  <sheetFormatPr defaultRowHeight="14"/>
  <cols>
    <col min="1" max="1" width="9" customWidth="1"/>
    <col min="2" max="2" width="36" customWidth="1"/>
    <col min="3" max="3" width="46" customWidth="1"/>
    <col min="4" max="4" width="14" customWidth="1"/>
    <col min="5" max="16" width="13" customWidth="1"/>
    <col min="17" max="17" width="54" customWidth="1"/>
  </cols>
  <sheetData>
    <row r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0">
      <c r="A2" s="2" t="s">
        <v>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"/>
      <c r="S3" s="1"/>
    </row>
    <row r="4" spans="1:19">
      <c r="A4" s="4" t="s">
        <v>37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1"/>
      <c r="S4" s="1"/>
    </row>
    <row r="5" spans="1:19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>
      <c r="A6" s="5" t="s">
        <v>38</v>
      </c>
      <c r="B6" s="6" t="s">
        <v>39</v>
      </c>
      <c r="C6" s="6" t="s">
        <v>40</v>
      </c>
      <c r="D6" s="6" t="s">
        <v>41</v>
      </c>
      <c r="E6" s="6" t="s">
        <v>42</v>
      </c>
      <c r="F6" s="6" t="s">
        <v>43</v>
      </c>
      <c r="G6" s="6" t="s">
        <v>44</v>
      </c>
      <c r="H6" s="6" t="s">
        <v>45</v>
      </c>
      <c r="I6" s="6" t="s">
        <v>46</v>
      </c>
      <c r="J6" s="6" t="s">
        <v>47</v>
      </c>
      <c r="K6" s="6" t="s">
        <v>48</v>
      </c>
      <c r="L6" s="6" t="s">
        <v>49</v>
      </c>
      <c r="M6" s="6" t="s">
        <v>50</v>
      </c>
      <c r="N6" s="6" t="s">
        <v>51</v>
      </c>
      <c r="O6" s="6" t="s">
        <v>52</v>
      </c>
      <c r="P6" s="6" t="s">
        <v>53</v>
      </c>
      <c r="Q6" s="7" t="s">
        <v>54</v>
      </c>
      <c r="R6" s="1"/>
      <c r="S6" s="1"/>
    </row>
    <row r="7" spans="1:19">
      <c r="A7" s="14" t="s">
        <v>55</v>
      </c>
      <c r="B7" s="18" t="s">
        <v>17</v>
      </c>
      <c r="C7" s="14" t="s">
        <v>17</v>
      </c>
      <c r="D7" s="14"/>
      <c r="E7" s="15"/>
      <c r="F7" s="16"/>
      <c r="G7" s="16">
        <f>SUM(G8:G20)</f>
        <v>18600</v>
      </c>
      <c r="H7" s="15"/>
      <c r="I7" s="16"/>
      <c r="J7" s="16">
        <f>SUM(J8:J20)</f>
        <v>79050</v>
      </c>
      <c r="K7" s="15"/>
      <c r="L7" s="16"/>
      <c r="M7" s="16">
        <f>SUM(M8:M20)</f>
        <v>316500</v>
      </c>
      <c r="N7" s="15"/>
      <c r="O7" s="16"/>
      <c r="P7" s="16">
        <f>SUM(P8:P20)</f>
        <v>853056</v>
      </c>
      <c r="Q7" s="17"/>
      <c r="R7" s="1"/>
      <c r="S7" s="1"/>
    </row>
    <row r="8" spans="1:19">
      <c r="A8" s="8" t="s">
        <v>56</v>
      </c>
      <c r="B8" s="50" t="s">
        <v>17</v>
      </c>
      <c r="C8" s="8" t="s">
        <v>57</v>
      </c>
      <c r="D8" s="8" t="s">
        <v>58</v>
      </c>
      <c r="E8" s="51">
        <v>1</v>
      </c>
      <c r="F8" s="11">
        <v>1500</v>
      </c>
      <c r="G8" s="52">
        <f t="shared" ref="G8:G20" si="0">E8*F8</f>
        <v>1500</v>
      </c>
      <c r="H8" s="51">
        <v>1</v>
      </c>
      <c r="I8" s="11">
        <v>5000</v>
      </c>
      <c r="J8" s="52">
        <f t="shared" ref="J8:J20" si="1">H8*I8</f>
        <v>5000</v>
      </c>
      <c r="K8" s="51">
        <v>1</v>
      </c>
      <c r="L8" s="11">
        <v>18000</v>
      </c>
      <c r="M8" s="52">
        <f t="shared" ref="M8:M20" si="2">K8*L8</f>
        <v>18000</v>
      </c>
      <c r="N8" s="51">
        <v>1</v>
      </c>
      <c r="O8" s="11">
        <v>43200</v>
      </c>
      <c r="P8" s="52">
        <f t="shared" ref="P8:P20" si="3">N8*O8</f>
        <v>43200</v>
      </c>
      <c r="Q8" s="21" t="s">
        <v>59</v>
      </c>
      <c r="R8" s="1"/>
      <c r="S8" s="1"/>
    </row>
    <row r="9" spans="1:19">
      <c r="A9" s="8" t="s">
        <v>60</v>
      </c>
      <c r="B9" s="50" t="s">
        <v>17</v>
      </c>
      <c r="C9" s="8" t="s">
        <v>61</v>
      </c>
      <c r="D9" s="8" t="s">
        <v>62</v>
      </c>
      <c r="E9" s="51">
        <v>3</v>
      </c>
      <c r="F9" s="11">
        <v>400</v>
      </c>
      <c r="G9" s="52">
        <f t="shared" si="0"/>
        <v>1200</v>
      </c>
      <c r="H9" s="51">
        <v>6</v>
      </c>
      <c r="I9" s="11">
        <v>1000</v>
      </c>
      <c r="J9" s="52">
        <f t="shared" si="1"/>
        <v>6000</v>
      </c>
      <c r="K9" s="51">
        <v>9</v>
      </c>
      <c r="L9" s="11">
        <v>3500</v>
      </c>
      <c r="M9" s="52">
        <f t="shared" si="2"/>
        <v>31500</v>
      </c>
      <c r="N9" s="51">
        <v>14</v>
      </c>
      <c r="O9" s="11">
        <v>5760</v>
      </c>
      <c r="P9" s="52">
        <f t="shared" si="3"/>
        <v>80640</v>
      </c>
      <c r="Q9" s="21" t="s">
        <v>63</v>
      </c>
      <c r="R9" s="1"/>
      <c r="S9" s="1"/>
    </row>
    <row r="10" spans="1:19">
      <c r="A10" s="8" t="s">
        <v>64</v>
      </c>
      <c r="B10" s="50" t="s">
        <v>17</v>
      </c>
      <c r="C10" s="8" t="s">
        <v>65</v>
      </c>
      <c r="D10" s="8" t="s">
        <v>62</v>
      </c>
      <c r="E10" s="51">
        <v>4</v>
      </c>
      <c r="F10" s="11">
        <v>500</v>
      </c>
      <c r="G10" s="52">
        <f t="shared" si="0"/>
        <v>2000</v>
      </c>
      <c r="H10" s="51">
        <v>7</v>
      </c>
      <c r="I10" s="11">
        <v>1200</v>
      </c>
      <c r="J10" s="52">
        <f t="shared" si="1"/>
        <v>8400</v>
      </c>
      <c r="K10" s="51">
        <v>10</v>
      </c>
      <c r="L10" s="11">
        <v>3000</v>
      </c>
      <c r="M10" s="52">
        <f t="shared" si="2"/>
        <v>30000</v>
      </c>
      <c r="N10" s="51">
        <v>16</v>
      </c>
      <c r="O10" s="11">
        <v>4680</v>
      </c>
      <c r="P10" s="52">
        <f t="shared" si="3"/>
        <v>74880</v>
      </c>
      <c r="Q10" s="21" t="s">
        <v>66</v>
      </c>
      <c r="R10" s="1"/>
      <c r="S10" s="1"/>
    </row>
    <row r="11" spans="1:19">
      <c r="A11" s="8" t="s">
        <v>67</v>
      </c>
      <c r="B11" s="50" t="s">
        <v>17</v>
      </c>
      <c r="C11" s="8" t="s">
        <v>68</v>
      </c>
      <c r="D11" s="8" t="s">
        <v>58</v>
      </c>
      <c r="E11" s="51">
        <v>1</v>
      </c>
      <c r="F11" s="11">
        <v>3000</v>
      </c>
      <c r="G11" s="52">
        <f t="shared" si="0"/>
        <v>3000</v>
      </c>
      <c r="H11" s="51">
        <v>1</v>
      </c>
      <c r="I11" s="11">
        <v>12000</v>
      </c>
      <c r="J11" s="52">
        <f t="shared" si="1"/>
        <v>12000</v>
      </c>
      <c r="K11" s="51">
        <v>1</v>
      </c>
      <c r="L11" s="11">
        <v>40000</v>
      </c>
      <c r="M11" s="52">
        <f t="shared" si="2"/>
        <v>40000</v>
      </c>
      <c r="N11" s="51">
        <v>1</v>
      </c>
      <c r="O11" s="11">
        <v>100800</v>
      </c>
      <c r="P11" s="52">
        <f t="shared" si="3"/>
        <v>100800</v>
      </c>
      <c r="Q11" s="21" t="s">
        <v>69</v>
      </c>
      <c r="R11" s="1"/>
      <c r="S11" s="1"/>
    </row>
    <row r="12" spans="1:19">
      <c r="A12" s="8" t="s">
        <v>70</v>
      </c>
      <c r="B12" s="50" t="s">
        <v>17</v>
      </c>
      <c r="C12" s="8" t="s">
        <v>71</v>
      </c>
      <c r="D12" s="8" t="s">
        <v>62</v>
      </c>
      <c r="E12" s="51">
        <v>2</v>
      </c>
      <c r="F12" s="11">
        <v>500</v>
      </c>
      <c r="G12" s="52">
        <f t="shared" si="0"/>
        <v>1000</v>
      </c>
      <c r="H12" s="51">
        <v>3</v>
      </c>
      <c r="I12" s="11">
        <v>1500</v>
      </c>
      <c r="J12" s="52">
        <f t="shared" si="1"/>
        <v>4500</v>
      </c>
      <c r="K12" s="51">
        <v>4</v>
      </c>
      <c r="L12" s="11">
        <v>3500</v>
      </c>
      <c r="M12" s="52">
        <f t="shared" si="2"/>
        <v>14000</v>
      </c>
      <c r="N12" s="51">
        <v>6</v>
      </c>
      <c r="O12" s="11">
        <v>4320</v>
      </c>
      <c r="P12" s="52">
        <f t="shared" si="3"/>
        <v>25920</v>
      </c>
      <c r="Q12" s="21" t="s">
        <v>72</v>
      </c>
      <c r="R12" s="1"/>
      <c r="S12" s="1"/>
    </row>
    <row r="13" spans="1:19">
      <c r="A13" s="8" t="s">
        <v>73</v>
      </c>
      <c r="B13" s="50" t="s">
        <v>17</v>
      </c>
      <c r="C13" s="8" t="s">
        <v>74</v>
      </c>
      <c r="D13" s="8" t="s">
        <v>58</v>
      </c>
      <c r="E13" s="51">
        <v>1</v>
      </c>
      <c r="F13" s="11">
        <v>750</v>
      </c>
      <c r="G13" s="52">
        <f t="shared" si="0"/>
        <v>750</v>
      </c>
      <c r="H13" s="51">
        <v>1</v>
      </c>
      <c r="I13" s="11">
        <v>3000</v>
      </c>
      <c r="J13" s="52">
        <f t="shared" si="1"/>
        <v>3000</v>
      </c>
      <c r="K13" s="51">
        <v>1</v>
      </c>
      <c r="L13" s="11">
        <v>12000</v>
      </c>
      <c r="M13" s="52">
        <f t="shared" si="2"/>
        <v>12000</v>
      </c>
      <c r="N13" s="51">
        <v>1</v>
      </c>
      <c r="O13" s="11">
        <v>25200</v>
      </c>
      <c r="P13" s="52">
        <f t="shared" si="3"/>
        <v>25200</v>
      </c>
      <c r="Q13" s="21" t="s">
        <v>75</v>
      </c>
      <c r="R13" s="1"/>
      <c r="S13" s="1"/>
    </row>
    <row r="14" spans="1:19">
      <c r="A14" s="8" t="s">
        <v>76</v>
      </c>
      <c r="B14" s="50" t="s">
        <v>17</v>
      </c>
      <c r="C14" s="8" t="s">
        <v>77</v>
      </c>
      <c r="D14" s="8" t="s">
        <v>78</v>
      </c>
      <c r="E14" s="51">
        <v>10</v>
      </c>
      <c r="F14" s="11">
        <v>200</v>
      </c>
      <c r="G14" s="52">
        <f t="shared" si="0"/>
        <v>2000</v>
      </c>
      <c r="H14" s="51">
        <v>13</v>
      </c>
      <c r="I14" s="11">
        <v>450</v>
      </c>
      <c r="J14" s="52">
        <f t="shared" si="1"/>
        <v>5850</v>
      </c>
      <c r="K14" s="51">
        <v>17</v>
      </c>
      <c r="L14" s="11">
        <v>1100</v>
      </c>
      <c r="M14" s="52">
        <f t="shared" si="2"/>
        <v>18700</v>
      </c>
      <c r="N14" s="51">
        <v>22</v>
      </c>
      <c r="O14" s="11">
        <v>2520</v>
      </c>
      <c r="P14" s="52">
        <f t="shared" si="3"/>
        <v>55440</v>
      </c>
      <c r="Q14" s="21" t="s">
        <v>79</v>
      </c>
      <c r="R14" s="1"/>
      <c r="S14" s="1"/>
    </row>
    <row r="15" spans="1:19">
      <c r="A15" s="8" t="s">
        <v>80</v>
      </c>
      <c r="B15" s="50" t="s">
        <v>17</v>
      </c>
      <c r="C15" s="8" t="s">
        <v>81</v>
      </c>
      <c r="D15" s="8" t="s">
        <v>78</v>
      </c>
      <c r="E15" s="51">
        <v>10</v>
      </c>
      <c r="F15" s="11">
        <v>150</v>
      </c>
      <c r="G15" s="52">
        <f t="shared" si="0"/>
        <v>1500</v>
      </c>
      <c r="H15" s="51">
        <v>14</v>
      </c>
      <c r="I15" s="11">
        <v>350</v>
      </c>
      <c r="J15" s="52">
        <f t="shared" si="1"/>
        <v>4900</v>
      </c>
      <c r="K15" s="51">
        <v>20</v>
      </c>
      <c r="L15" s="11">
        <v>900</v>
      </c>
      <c r="M15" s="52">
        <f t="shared" si="2"/>
        <v>18000</v>
      </c>
      <c r="N15" s="51">
        <v>28</v>
      </c>
      <c r="O15" s="11">
        <v>1872</v>
      </c>
      <c r="P15" s="52">
        <f t="shared" si="3"/>
        <v>52416</v>
      </c>
      <c r="Q15" s="21" t="s">
        <v>82</v>
      </c>
      <c r="R15" s="1"/>
      <c r="S15" s="1"/>
    </row>
    <row r="16" spans="1:19">
      <c r="A16" s="8" t="s">
        <v>83</v>
      </c>
      <c r="B16" s="50" t="s">
        <v>17</v>
      </c>
      <c r="C16" s="8" t="s">
        <v>84</v>
      </c>
      <c r="D16" s="8" t="s">
        <v>78</v>
      </c>
      <c r="E16" s="51">
        <v>20</v>
      </c>
      <c r="F16" s="11">
        <v>100</v>
      </c>
      <c r="G16" s="52">
        <f t="shared" si="0"/>
        <v>2000</v>
      </c>
      <c r="H16" s="51">
        <v>30</v>
      </c>
      <c r="I16" s="11">
        <v>250</v>
      </c>
      <c r="J16" s="52">
        <f t="shared" si="1"/>
        <v>7500</v>
      </c>
      <c r="K16" s="51">
        <v>42</v>
      </c>
      <c r="L16" s="11">
        <v>650</v>
      </c>
      <c r="M16" s="52">
        <f t="shared" si="2"/>
        <v>27300</v>
      </c>
      <c r="N16" s="51">
        <v>60</v>
      </c>
      <c r="O16" s="11">
        <v>1296</v>
      </c>
      <c r="P16" s="52">
        <f t="shared" si="3"/>
        <v>77760</v>
      </c>
      <c r="Q16" s="21" t="s">
        <v>85</v>
      </c>
      <c r="R16" s="1"/>
      <c r="S16" s="1"/>
    </row>
    <row r="17" spans="1:19">
      <c r="A17" s="8" t="s">
        <v>86</v>
      </c>
      <c r="B17" s="50" t="s">
        <v>17</v>
      </c>
      <c r="C17" s="8" t="s">
        <v>87</v>
      </c>
      <c r="D17" s="8" t="s">
        <v>78</v>
      </c>
      <c r="E17" s="51">
        <v>22</v>
      </c>
      <c r="F17" s="11">
        <v>100</v>
      </c>
      <c r="G17" s="52">
        <f t="shared" si="0"/>
        <v>2200</v>
      </c>
      <c r="H17" s="51">
        <v>32</v>
      </c>
      <c r="I17" s="11">
        <v>200</v>
      </c>
      <c r="J17" s="52">
        <f t="shared" si="1"/>
        <v>6400</v>
      </c>
      <c r="K17" s="51">
        <v>48</v>
      </c>
      <c r="L17" s="11">
        <v>450</v>
      </c>
      <c r="M17" s="52">
        <f t="shared" si="2"/>
        <v>21600</v>
      </c>
      <c r="N17" s="51">
        <v>70</v>
      </c>
      <c r="O17" s="11">
        <v>792</v>
      </c>
      <c r="P17" s="52">
        <f t="shared" si="3"/>
        <v>55440</v>
      </c>
      <c r="Q17" s="21" t="s">
        <v>88</v>
      </c>
      <c r="R17" s="1"/>
      <c r="S17" s="1"/>
    </row>
    <row r="18" spans="1:19">
      <c r="A18" s="8" t="s">
        <v>89</v>
      </c>
      <c r="B18" s="50" t="s">
        <v>17</v>
      </c>
      <c r="C18" s="8" t="s">
        <v>90</v>
      </c>
      <c r="D18" s="8" t="s">
        <v>91</v>
      </c>
      <c r="E18" s="51">
        <v>50</v>
      </c>
      <c r="F18" s="11">
        <v>20</v>
      </c>
      <c r="G18" s="52">
        <f t="shared" si="0"/>
        <v>1000</v>
      </c>
      <c r="H18" s="51">
        <v>100</v>
      </c>
      <c r="I18" s="11">
        <v>75</v>
      </c>
      <c r="J18" s="52">
        <f t="shared" si="1"/>
        <v>7500</v>
      </c>
      <c r="K18" s="51">
        <v>220</v>
      </c>
      <c r="L18" s="11">
        <v>170</v>
      </c>
      <c r="M18" s="52">
        <f t="shared" si="2"/>
        <v>37400</v>
      </c>
      <c r="N18" s="51">
        <v>500</v>
      </c>
      <c r="O18" s="11">
        <v>237.6</v>
      </c>
      <c r="P18" s="52">
        <f t="shared" si="3"/>
        <v>118800</v>
      </c>
      <c r="Q18" s="21" t="s">
        <v>92</v>
      </c>
      <c r="R18" s="1"/>
      <c r="S18" s="1"/>
    </row>
    <row r="19" spans="1:19">
      <c r="A19" s="8" t="s">
        <v>93</v>
      </c>
      <c r="B19" s="50" t="s">
        <v>17</v>
      </c>
      <c r="C19" s="8" t="s">
        <v>94</v>
      </c>
      <c r="D19" s="8" t="s">
        <v>95</v>
      </c>
      <c r="E19" s="51">
        <v>3</v>
      </c>
      <c r="F19" s="11">
        <v>150</v>
      </c>
      <c r="G19" s="52">
        <f t="shared" si="0"/>
        <v>450</v>
      </c>
      <c r="H19" s="51">
        <v>6</v>
      </c>
      <c r="I19" s="11">
        <v>500</v>
      </c>
      <c r="J19" s="52">
        <f t="shared" si="1"/>
        <v>3000</v>
      </c>
      <c r="K19" s="51">
        <v>10</v>
      </c>
      <c r="L19" s="11">
        <v>1300</v>
      </c>
      <c r="M19" s="52">
        <f t="shared" si="2"/>
        <v>13000</v>
      </c>
      <c r="N19" s="51">
        <v>16</v>
      </c>
      <c r="O19" s="11">
        <v>2160</v>
      </c>
      <c r="P19" s="52">
        <f t="shared" si="3"/>
        <v>34560</v>
      </c>
      <c r="Q19" s="21" t="s">
        <v>96</v>
      </c>
      <c r="R19" s="1"/>
      <c r="S19" s="1"/>
    </row>
    <row r="20" spans="1:19" ht="25">
      <c r="A20" s="8" t="s">
        <v>97</v>
      </c>
      <c r="B20" s="50" t="s">
        <v>17</v>
      </c>
      <c r="C20" s="8" t="s">
        <v>98</v>
      </c>
      <c r="D20" s="8" t="s">
        <v>58</v>
      </c>
      <c r="E20" s="51">
        <v>1</v>
      </c>
      <c r="F20" s="11">
        <v>0</v>
      </c>
      <c r="G20" s="52">
        <f t="shared" si="0"/>
        <v>0</v>
      </c>
      <c r="H20" s="51">
        <v>1</v>
      </c>
      <c r="I20" s="11">
        <v>5000</v>
      </c>
      <c r="J20" s="52">
        <f t="shared" si="1"/>
        <v>5000</v>
      </c>
      <c r="K20" s="51">
        <v>1</v>
      </c>
      <c r="L20" s="11">
        <v>35000</v>
      </c>
      <c r="M20" s="52">
        <f t="shared" si="2"/>
        <v>35000</v>
      </c>
      <c r="N20" s="51">
        <v>1</v>
      </c>
      <c r="O20" s="11">
        <v>108000</v>
      </c>
      <c r="P20" s="52">
        <f t="shared" si="3"/>
        <v>108000</v>
      </c>
      <c r="Q20" s="21" t="s">
        <v>99</v>
      </c>
      <c r="R20" s="1"/>
      <c r="S20" s="1"/>
    </row>
    <row r="21" spans="1:19">
      <c r="A21" s="14" t="s">
        <v>100</v>
      </c>
      <c r="B21" s="18" t="s">
        <v>18</v>
      </c>
      <c r="C21" s="14" t="s">
        <v>18</v>
      </c>
      <c r="D21" s="14"/>
      <c r="E21" s="15"/>
      <c r="F21" s="16"/>
      <c r="G21" s="16">
        <f>SUM(G22:G37)</f>
        <v>35400</v>
      </c>
      <c r="H21" s="15"/>
      <c r="I21" s="16"/>
      <c r="J21" s="16">
        <f>SUM(J22:J37)</f>
        <v>160150</v>
      </c>
      <c r="K21" s="15"/>
      <c r="L21" s="16"/>
      <c r="M21" s="16">
        <f>SUM(M22:M37)</f>
        <v>629800</v>
      </c>
      <c r="N21" s="15"/>
      <c r="O21" s="16"/>
      <c r="P21" s="16">
        <f>SUM(P22:P37)</f>
        <v>1454472</v>
      </c>
      <c r="Q21" s="17"/>
      <c r="R21" s="1"/>
      <c r="S21" s="1"/>
    </row>
    <row r="22" spans="1:19">
      <c r="A22" s="8" t="s">
        <v>101</v>
      </c>
      <c r="B22" s="50" t="s">
        <v>18</v>
      </c>
      <c r="C22" s="8" t="s">
        <v>102</v>
      </c>
      <c r="D22" s="8" t="s">
        <v>62</v>
      </c>
      <c r="E22" s="51">
        <v>4</v>
      </c>
      <c r="F22" s="11">
        <v>800</v>
      </c>
      <c r="G22" s="52">
        <f t="shared" ref="G22:G37" si="4">E22*F22</f>
        <v>3200</v>
      </c>
      <c r="H22" s="51">
        <v>7</v>
      </c>
      <c r="I22" s="11">
        <v>1800</v>
      </c>
      <c r="J22" s="52">
        <f t="shared" ref="J22:J37" si="5">H22*I22</f>
        <v>12600</v>
      </c>
      <c r="K22" s="51">
        <v>10</v>
      </c>
      <c r="L22" s="11">
        <v>4500</v>
      </c>
      <c r="M22" s="52">
        <f t="shared" ref="M22:M37" si="6">K22*L22</f>
        <v>45000</v>
      </c>
      <c r="N22" s="51">
        <v>16</v>
      </c>
      <c r="O22" s="11">
        <v>6480</v>
      </c>
      <c r="P22" s="52">
        <f t="shared" ref="P22:P37" si="7">N22*O22</f>
        <v>103680</v>
      </c>
      <c r="Q22" s="21" t="s">
        <v>103</v>
      </c>
      <c r="R22" s="1"/>
      <c r="S22" s="1"/>
    </row>
    <row r="23" spans="1:19">
      <c r="A23" s="8" t="s">
        <v>104</v>
      </c>
      <c r="B23" s="50" t="s">
        <v>18</v>
      </c>
      <c r="C23" s="8" t="s">
        <v>105</v>
      </c>
      <c r="D23" s="8" t="s">
        <v>106</v>
      </c>
      <c r="E23" s="51">
        <v>10</v>
      </c>
      <c r="F23" s="11">
        <v>250</v>
      </c>
      <c r="G23" s="52">
        <f t="shared" si="4"/>
        <v>2500</v>
      </c>
      <c r="H23" s="51">
        <v>13</v>
      </c>
      <c r="I23" s="11">
        <v>550</v>
      </c>
      <c r="J23" s="52">
        <f t="shared" si="5"/>
        <v>7150</v>
      </c>
      <c r="K23" s="51">
        <v>17</v>
      </c>
      <c r="L23" s="11">
        <v>1200</v>
      </c>
      <c r="M23" s="52">
        <f t="shared" si="6"/>
        <v>20400</v>
      </c>
      <c r="N23" s="51">
        <v>22</v>
      </c>
      <c r="O23" s="11">
        <v>1584</v>
      </c>
      <c r="P23" s="52">
        <f t="shared" si="7"/>
        <v>34848</v>
      </c>
      <c r="Q23" s="21" t="s">
        <v>107</v>
      </c>
      <c r="R23" s="1"/>
      <c r="S23" s="1"/>
    </row>
    <row r="24" spans="1:19">
      <c r="A24" s="8" t="s">
        <v>108</v>
      </c>
      <c r="B24" s="50" t="s">
        <v>18</v>
      </c>
      <c r="C24" s="8" t="s">
        <v>109</v>
      </c>
      <c r="D24" s="8" t="s">
        <v>106</v>
      </c>
      <c r="E24" s="51">
        <v>10</v>
      </c>
      <c r="F24" s="11">
        <v>150</v>
      </c>
      <c r="G24" s="52">
        <f t="shared" si="4"/>
        <v>1500</v>
      </c>
      <c r="H24" s="51">
        <v>13</v>
      </c>
      <c r="I24" s="11">
        <v>350</v>
      </c>
      <c r="J24" s="52">
        <f t="shared" si="5"/>
        <v>4550</v>
      </c>
      <c r="K24" s="51">
        <v>17</v>
      </c>
      <c r="L24" s="11">
        <v>850</v>
      </c>
      <c r="M24" s="52">
        <f t="shared" si="6"/>
        <v>14450</v>
      </c>
      <c r="N24" s="51">
        <v>22</v>
      </c>
      <c r="O24" s="11">
        <v>1152</v>
      </c>
      <c r="P24" s="52">
        <f t="shared" si="7"/>
        <v>25344</v>
      </c>
      <c r="Q24" s="21" t="s">
        <v>110</v>
      </c>
      <c r="R24" s="1"/>
      <c r="S24" s="1"/>
    </row>
    <row r="25" spans="1:19">
      <c r="A25" s="8" t="s">
        <v>111</v>
      </c>
      <c r="B25" s="50" t="s">
        <v>18</v>
      </c>
      <c r="C25" s="8" t="s">
        <v>112</v>
      </c>
      <c r="D25" s="8" t="s">
        <v>106</v>
      </c>
      <c r="E25" s="51">
        <v>10</v>
      </c>
      <c r="F25" s="11">
        <v>150</v>
      </c>
      <c r="G25" s="52">
        <f t="shared" si="4"/>
        <v>1500</v>
      </c>
      <c r="H25" s="51">
        <v>13</v>
      </c>
      <c r="I25" s="11">
        <v>400</v>
      </c>
      <c r="J25" s="52">
        <f t="shared" si="5"/>
        <v>5200</v>
      </c>
      <c r="K25" s="51">
        <v>17</v>
      </c>
      <c r="L25" s="11">
        <v>900</v>
      </c>
      <c r="M25" s="52">
        <f t="shared" si="6"/>
        <v>15300</v>
      </c>
      <c r="N25" s="51">
        <v>22</v>
      </c>
      <c r="O25" s="11">
        <v>1296</v>
      </c>
      <c r="P25" s="52">
        <f t="shared" si="7"/>
        <v>28512</v>
      </c>
      <c r="Q25" s="21" t="s">
        <v>113</v>
      </c>
      <c r="R25" s="1"/>
      <c r="S25" s="1"/>
    </row>
    <row r="26" spans="1:19">
      <c r="A26" s="8" t="s">
        <v>114</v>
      </c>
      <c r="B26" s="50" t="s">
        <v>18</v>
      </c>
      <c r="C26" s="8" t="s">
        <v>115</v>
      </c>
      <c r="D26" s="8" t="s">
        <v>116</v>
      </c>
      <c r="E26" s="51">
        <v>12</v>
      </c>
      <c r="F26" s="11">
        <v>350</v>
      </c>
      <c r="G26" s="52">
        <f t="shared" si="4"/>
        <v>4200</v>
      </c>
      <c r="H26" s="51">
        <v>16</v>
      </c>
      <c r="I26" s="11">
        <v>850</v>
      </c>
      <c r="J26" s="52">
        <f t="shared" si="5"/>
        <v>13600</v>
      </c>
      <c r="K26" s="51">
        <v>21</v>
      </c>
      <c r="L26" s="11">
        <v>1800</v>
      </c>
      <c r="M26" s="52">
        <f t="shared" si="6"/>
        <v>37800</v>
      </c>
      <c r="N26" s="51">
        <v>28</v>
      </c>
      <c r="O26" s="11">
        <v>3024</v>
      </c>
      <c r="P26" s="52">
        <f t="shared" si="7"/>
        <v>84672</v>
      </c>
      <c r="Q26" s="21" t="s">
        <v>117</v>
      </c>
      <c r="R26" s="1"/>
      <c r="S26" s="1"/>
    </row>
    <row r="27" spans="1:19">
      <c r="A27" s="8" t="s">
        <v>118</v>
      </c>
      <c r="B27" s="50" t="s">
        <v>18</v>
      </c>
      <c r="C27" s="8" t="s">
        <v>119</v>
      </c>
      <c r="D27" s="8" t="s">
        <v>120</v>
      </c>
      <c r="E27" s="51">
        <v>20</v>
      </c>
      <c r="F27" s="11">
        <v>150</v>
      </c>
      <c r="G27" s="52">
        <f t="shared" si="4"/>
        <v>3000</v>
      </c>
      <c r="H27" s="51">
        <v>39</v>
      </c>
      <c r="I27" s="11">
        <v>300</v>
      </c>
      <c r="J27" s="52">
        <f t="shared" si="5"/>
        <v>11700</v>
      </c>
      <c r="K27" s="51">
        <v>68</v>
      </c>
      <c r="L27" s="11">
        <v>650</v>
      </c>
      <c r="M27" s="52">
        <f t="shared" si="6"/>
        <v>44200</v>
      </c>
      <c r="N27" s="51">
        <v>110</v>
      </c>
      <c r="O27" s="11">
        <v>900</v>
      </c>
      <c r="P27" s="52">
        <f t="shared" si="7"/>
        <v>99000</v>
      </c>
      <c r="Q27" s="21" t="s">
        <v>121</v>
      </c>
      <c r="R27" s="1"/>
      <c r="S27" s="1"/>
    </row>
    <row r="28" spans="1:19">
      <c r="A28" s="8" t="s">
        <v>122</v>
      </c>
      <c r="B28" s="50" t="s">
        <v>18</v>
      </c>
      <c r="C28" s="8" t="s">
        <v>123</v>
      </c>
      <c r="D28" s="8" t="s">
        <v>120</v>
      </c>
      <c r="E28" s="51">
        <v>20</v>
      </c>
      <c r="F28" s="11">
        <v>125</v>
      </c>
      <c r="G28" s="52">
        <f t="shared" si="4"/>
        <v>2500</v>
      </c>
      <c r="H28" s="51">
        <v>52</v>
      </c>
      <c r="I28" s="11">
        <v>275</v>
      </c>
      <c r="J28" s="52">
        <f t="shared" si="5"/>
        <v>14300</v>
      </c>
      <c r="K28" s="51">
        <v>102</v>
      </c>
      <c r="L28" s="11">
        <v>575</v>
      </c>
      <c r="M28" s="52">
        <f t="shared" si="6"/>
        <v>58650</v>
      </c>
      <c r="N28" s="51">
        <v>176</v>
      </c>
      <c r="O28" s="11">
        <v>792</v>
      </c>
      <c r="P28" s="52">
        <f t="shared" si="7"/>
        <v>139392</v>
      </c>
      <c r="Q28" s="21" t="s">
        <v>124</v>
      </c>
      <c r="R28" s="1"/>
      <c r="S28" s="1"/>
    </row>
    <row r="29" spans="1:19">
      <c r="A29" s="8" t="s">
        <v>125</v>
      </c>
      <c r="B29" s="50" t="s">
        <v>18</v>
      </c>
      <c r="C29" s="8" t="s">
        <v>126</v>
      </c>
      <c r="D29" s="8" t="s">
        <v>120</v>
      </c>
      <c r="E29" s="51">
        <v>10</v>
      </c>
      <c r="F29" s="11">
        <v>175</v>
      </c>
      <c r="G29" s="52">
        <f t="shared" si="4"/>
        <v>1750</v>
      </c>
      <c r="H29" s="51">
        <v>26</v>
      </c>
      <c r="I29" s="11">
        <v>350</v>
      </c>
      <c r="J29" s="52">
        <f t="shared" si="5"/>
        <v>9100</v>
      </c>
      <c r="K29" s="51">
        <v>51</v>
      </c>
      <c r="L29" s="11">
        <v>700</v>
      </c>
      <c r="M29" s="52">
        <f t="shared" si="6"/>
        <v>35700</v>
      </c>
      <c r="N29" s="51">
        <v>66</v>
      </c>
      <c r="O29" s="11">
        <v>864</v>
      </c>
      <c r="P29" s="52">
        <f t="shared" si="7"/>
        <v>57024</v>
      </c>
      <c r="Q29" s="21" t="s">
        <v>127</v>
      </c>
      <c r="R29" s="1"/>
      <c r="S29" s="1"/>
    </row>
    <row r="30" spans="1:19">
      <c r="A30" s="8" t="s">
        <v>128</v>
      </c>
      <c r="B30" s="50" t="s">
        <v>18</v>
      </c>
      <c r="C30" s="8" t="s">
        <v>129</v>
      </c>
      <c r="D30" s="8" t="s">
        <v>130</v>
      </c>
      <c r="E30" s="51">
        <v>5</v>
      </c>
      <c r="F30" s="11">
        <v>500</v>
      </c>
      <c r="G30" s="52">
        <f t="shared" si="4"/>
        <v>2500</v>
      </c>
      <c r="H30" s="51">
        <v>12</v>
      </c>
      <c r="I30" s="11">
        <v>1200</v>
      </c>
      <c r="J30" s="52">
        <f t="shared" si="5"/>
        <v>14400</v>
      </c>
      <c r="K30" s="51">
        <v>28</v>
      </c>
      <c r="L30" s="11">
        <v>2600</v>
      </c>
      <c r="M30" s="52">
        <f t="shared" si="6"/>
        <v>72800</v>
      </c>
      <c r="N30" s="51">
        <v>50</v>
      </c>
      <c r="O30" s="11">
        <v>3600</v>
      </c>
      <c r="P30" s="52">
        <f t="shared" si="7"/>
        <v>180000</v>
      </c>
      <c r="Q30" s="21" t="s">
        <v>131</v>
      </c>
      <c r="R30" s="1"/>
      <c r="S30" s="1"/>
    </row>
    <row r="31" spans="1:19">
      <c r="A31" s="8" t="s">
        <v>132</v>
      </c>
      <c r="B31" s="50" t="s">
        <v>18</v>
      </c>
      <c r="C31" s="8" t="s">
        <v>133</v>
      </c>
      <c r="D31" s="8" t="s">
        <v>130</v>
      </c>
      <c r="E31" s="51">
        <v>3</v>
      </c>
      <c r="F31" s="11">
        <v>400</v>
      </c>
      <c r="G31" s="52">
        <f t="shared" si="4"/>
        <v>1200</v>
      </c>
      <c r="H31" s="51">
        <v>8</v>
      </c>
      <c r="I31" s="11">
        <v>1000</v>
      </c>
      <c r="J31" s="52">
        <f t="shared" si="5"/>
        <v>8000</v>
      </c>
      <c r="K31" s="51">
        <v>16</v>
      </c>
      <c r="L31" s="11">
        <v>2200</v>
      </c>
      <c r="M31" s="52">
        <f t="shared" si="6"/>
        <v>35200</v>
      </c>
      <c r="N31" s="51">
        <v>30</v>
      </c>
      <c r="O31" s="11">
        <v>2880</v>
      </c>
      <c r="P31" s="52">
        <f t="shared" si="7"/>
        <v>86400</v>
      </c>
      <c r="Q31" s="21" t="s">
        <v>134</v>
      </c>
      <c r="R31" s="1"/>
      <c r="S31" s="1"/>
    </row>
    <row r="32" spans="1:19">
      <c r="A32" s="8" t="s">
        <v>135</v>
      </c>
      <c r="B32" s="50" t="s">
        <v>18</v>
      </c>
      <c r="C32" s="8" t="s">
        <v>136</v>
      </c>
      <c r="D32" s="8" t="s">
        <v>120</v>
      </c>
      <c r="E32" s="51">
        <v>10</v>
      </c>
      <c r="F32" s="11">
        <v>150</v>
      </c>
      <c r="G32" s="52">
        <f t="shared" si="4"/>
        <v>1500</v>
      </c>
      <c r="H32" s="51">
        <v>26</v>
      </c>
      <c r="I32" s="11">
        <v>300</v>
      </c>
      <c r="J32" s="52">
        <f t="shared" si="5"/>
        <v>7800</v>
      </c>
      <c r="K32" s="51">
        <v>51</v>
      </c>
      <c r="L32" s="11">
        <v>650</v>
      </c>
      <c r="M32" s="52">
        <f t="shared" si="6"/>
        <v>33150</v>
      </c>
      <c r="N32" s="51">
        <v>88</v>
      </c>
      <c r="O32" s="11">
        <v>864</v>
      </c>
      <c r="P32" s="52">
        <f t="shared" si="7"/>
        <v>76032</v>
      </c>
      <c r="Q32" s="21" t="s">
        <v>137</v>
      </c>
      <c r="R32" s="1"/>
      <c r="S32" s="1"/>
    </row>
    <row r="33" spans="1:19">
      <c r="A33" s="8" t="s">
        <v>138</v>
      </c>
      <c r="B33" s="50" t="s">
        <v>18</v>
      </c>
      <c r="C33" s="8" t="s">
        <v>139</v>
      </c>
      <c r="D33" s="8" t="s">
        <v>130</v>
      </c>
      <c r="E33" s="51">
        <v>2</v>
      </c>
      <c r="F33" s="11">
        <v>400</v>
      </c>
      <c r="G33" s="52">
        <f t="shared" si="4"/>
        <v>800</v>
      </c>
      <c r="H33" s="51">
        <v>6</v>
      </c>
      <c r="I33" s="11">
        <v>1100</v>
      </c>
      <c r="J33" s="52">
        <f t="shared" si="5"/>
        <v>6600</v>
      </c>
      <c r="K33" s="51">
        <v>12</v>
      </c>
      <c r="L33" s="11">
        <v>2500</v>
      </c>
      <c r="M33" s="52">
        <f t="shared" si="6"/>
        <v>30000</v>
      </c>
      <c r="N33" s="51">
        <v>24</v>
      </c>
      <c r="O33" s="11">
        <v>3240</v>
      </c>
      <c r="P33" s="52">
        <f t="shared" si="7"/>
        <v>77760</v>
      </c>
      <c r="Q33" s="21" t="s">
        <v>140</v>
      </c>
      <c r="R33" s="1"/>
      <c r="S33" s="1"/>
    </row>
    <row r="34" spans="1:19">
      <c r="A34" s="8" t="s">
        <v>141</v>
      </c>
      <c r="B34" s="50" t="s">
        <v>18</v>
      </c>
      <c r="C34" s="8" t="s">
        <v>142</v>
      </c>
      <c r="D34" s="8" t="s">
        <v>120</v>
      </c>
      <c r="E34" s="51">
        <v>30</v>
      </c>
      <c r="F34" s="11">
        <v>75</v>
      </c>
      <c r="G34" s="52">
        <f t="shared" si="4"/>
        <v>2250</v>
      </c>
      <c r="H34" s="51">
        <v>78</v>
      </c>
      <c r="I34" s="11">
        <v>150</v>
      </c>
      <c r="J34" s="52">
        <f t="shared" si="5"/>
        <v>11700</v>
      </c>
      <c r="K34" s="51">
        <v>170</v>
      </c>
      <c r="L34" s="11">
        <v>250</v>
      </c>
      <c r="M34" s="52">
        <f t="shared" si="6"/>
        <v>42500</v>
      </c>
      <c r="N34" s="51">
        <v>330</v>
      </c>
      <c r="O34" s="11">
        <v>288</v>
      </c>
      <c r="P34" s="52">
        <f t="shared" si="7"/>
        <v>95040</v>
      </c>
      <c r="Q34" s="21" t="s">
        <v>143</v>
      </c>
      <c r="R34" s="1"/>
      <c r="S34" s="1"/>
    </row>
    <row r="35" spans="1:19">
      <c r="A35" s="8" t="s">
        <v>144</v>
      </c>
      <c r="B35" s="50" t="s">
        <v>18</v>
      </c>
      <c r="C35" s="8" t="s">
        <v>145</v>
      </c>
      <c r="D35" s="8" t="s">
        <v>106</v>
      </c>
      <c r="E35" s="51">
        <v>10</v>
      </c>
      <c r="F35" s="11">
        <v>100</v>
      </c>
      <c r="G35" s="52">
        <f t="shared" si="4"/>
        <v>1000</v>
      </c>
      <c r="H35" s="51">
        <v>13</v>
      </c>
      <c r="I35" s="11">
        <v>250</v>
      </c>
      <c r="J35" s="52">
        <f t="shared" si="5"/>
        <v>3250</v>
      </c>
      <c r="K35" s="51">
        <v>17</v>
      </c>
      <c r="L35" s="11">
        <v>600</v>
      </c>
      <c r="M35" s="52">
        <f t="shared" si="6"/>
        <v>10200</v>
      </c>
      <c r="N35" s="51">
        <v>22</v>
      </c>
      <c r="O35" s="11">
        <v>792</v>
      </c>
      <c r="P35" s="52">
        <f t="shared" si="7"/>
        <v>17424</v>
      </c>
      <c r="Q35" s="21" t="s">
        <v>146</v>
      </c>
      <c r="R35" s="1"/>
      <c r="S35" s="1"/>
    </row>
    <row r="36" spans="1:19">
      <c r="A36" s="8" t="s">
        <v>147</v>
      </c>
      <c r="B36" s="50" t="s">
        <v>18</v>
      </c>
      <c r="C36" s="8" t="s">
        <v>148</v>
      </c>
      <c r="D36" s="8" t="s">
        <v>106</v>
      </c>
      <c r="E36" s="51">
        <v>5</v>
      </c>
      <c r="F36" s="11">
        <v>200</v>
      </c>
      <c r="G36" s="52">
        <f t="shared" si="4"/>
        <v>1000</v>
      </c>
      <c r="H36" s="51">
        <v>13</v>
      </c>
      <c r="I36" s="11">
        <v>400</v>
      </c>
      <c r="J36" s="52">
        <f t="shared" si="5"/>
        <v>5200</v>
      </c>
      <c r="K36" s="51">
        <v>17</v>
      </c>
      <c r="L36" s="11">
        <v>850</v>
      </c>
      <c r="M36" s="52">
        <f t="shared" si="6"/>
        <v>14450</v>
      </c>
      <c r="N36" s="51">
        <v>22</v>
      </c>
      <c r="O36" s="11">
        <v>1152</v>
      </c>
      <c r="P36" s="52">
        <f t="shared" si="7"/>
        <v>25344</v>
      </c>
      <c r="Q36" s="21" t="s">
        <v>149</v>
      </c>
      <c r="R36" s="1"/>
      <c r="S36" s="1"/>
    </row>
    <row r="37" spans="1:19">
      <c r="A37" s="8" t="s">
        <v>150</v>
      </c>
      <c r="B37" s="50" t="s">
        <v>18</v>
      </c>
      <c r="C37" s="8" t="s">
        <v>151</v>
      </c>
      <c r="D37" s="8" t="s">
        <v>58</v>
      </c>
      <c r="E37" s="51">
        <v>1</v>
      </c>
      <c r="F37" s="11">
        <v>5000</v>
      </c>
      <c r="G37" s="52">
        <f t="shared" si="4"/>
        <v>5000</v>
      </c>
      <c r="H37" s="51">
        <v>1</v>
      </c>
      <c r="I37" s="11">
        <v>25000</v>
      </c>
      <c r="J37" s="52">
        <f t="shared" si="5"/>
        <v>25000</v>
      </c>
      <c r="K37" s="51">
        <v>1</v>
      </c>
      <c r="L37" s="11">
        <v>120000</v>
      </c>
      <c r="M37" s="52">
        <f t="shared" si="6"/>
        <v>120000</v>
      </c>
      <c r="N37" s="51">
        <v>1</v>
      </c>
      <c r="O37" s="11">
        <v>324000</v>
      </c>
      <c r="P37" s="52">
        <f t="shared" si="7"/>
        <v>324000</v>
      </c>
      <c r="Q37" s="21" t="s">
        <v>152</v>
      </c>
      <c r="R37" s="1"/>
      <c r="S37" s="1"/>
    </row>
    <row r="38" spans="1:19">
      <c r="A38" s="14" t="s">
        <v>153</v>
      </c>
      <c r="B38" s="18" t="s">
        <v>19</v>
      </c>
      <c r="C38" s="14" t="s">
        <v>19</v>
      </c>
      <c r="D38" s="14"/>
      <c r="E38" s="15"/>
      <c r="F38" s="16"/>
      <c r="G38" s="16">
        <f>SUM(G39:G53)</f>
        <v>20600</v>
      </c>
      <c r="H38" s="15"/>
      <c r="I38" s="16"/>
      <c r="J38" s="16">
        <f>SUM(J39:J53)</f>
        <v>90550</v>
      </c>
      <c r="K38" s="15"/>
      <c r="L38" s="16"/>
      <c r="M38" s="16">
        <f>SUM(M39:M53)</f>
        <v>379800</v>
      </c>
      <c r="N38" s="15"/>
      <c r="O38" s="16"/>
      <c r="P38" s="16">
        <f>SUM(P39:P53)</f>
        <v>905616</v>
      </c>
      <c r="Q38" s="17"/>
      <c r="R38" s="1"/>
      <c r="S38" s="1"/>
    </row>
    <row r="39" spans="1:19">
      <c r="A39" s="8" t="s">
        <v>154</v>
      </c>
      <c r="B39" s="50" t="s">
        <v>19</v>
      </c>
      <c r="C39" s="8" t="s">
        <v>155</v>
      </c>
      <c r="D39" s="8" t="s">
        <v>106</v>
      </c>
      <c r="E39" s="51">
        <v>10</v>
      </c>
      <c r="F39" s="11">
        <v>250</v>
      </c>
      <c r="G39" s="52">
        <f t="shared" ref="G39:G53" si="8">E39*F39</f>
        <v>2500</v>
      </c>
      <c r="H39" s="51">
        <v>13</v>
      </c>
      <c r="I39" s="11">
        <v>650</v>
      </c>
      <c r="J39" s="52">
        <f t="shared" ref="J39:J53" si="9">H39*I39</f>
        <v>8450</v>
      </c>
      <c r="K39" s="51">
        <v>17</v>
      </c>
      <c r="L39" s="11">
        <v>1800</v>
      </c>
      <c r="M39" s="52">
        <f t="shared" ref="M39:M53" si="10">K39*L39</f>
        <v>30600</v>
      </c>
      <c r="N39" s="51">
        <v>22</v>
      </c>
      <c r="O39" s="11">
        <v>3600</v>
      </c>
      <c r="P39" s="52">
        <f t="shared" ref="P39:P53" si="11">N39*O39</f>
        <v>79200</v>
      </c>
      <c r="Q39" s="21" t="s">
        <v>156</v>
      </c>
      <c r="R39" s="1"/>
      <c r="S39" s="1"/>
    </row>
    <row r="40" spans="1:19">
      <c r="A40" s="8" t="s">
        <v>157</v>
      </c>
      <c r="B40" s="50" t="s">
        <v>19</v>
      </c>
      <c r="C40" s="8" t="s">
        <v>158</v>
      </c>
      <c r="D40" s="8" t="s">
        <v>106</v>
      </c>
      <c r="E40" s="51">
        <v>10</v>
      </c>
      <c r="F40" s="11">
        <v>150</v>
      </c>
      <c r="G40" s="52">
        <f t="shared" si="8"/>
        <v>1500</v>
      </c>
      <c r="H40" s="51">
        <v>13</v>
      </c>
      <c r="I40" s="11">
        <v>550</v>
      </c>
      <c r="J40" s="52">
        <f t="shared" si="9"/>
        <v>7150</v>
      </c>
      <c r="K40" s="51">
        <v>17</v>
      </c>
      <c r="L40" s="11">
        <v>1600</v>
      </c>
      <c r="M40" s="52">
        <f t="shared" si="10"/>
        <v>27200</v>
      </c>
      <c r="N40" s="51">
        <v>22</v>
      </c>
      <c r="O40" s="11">
        <v>3024</v>
      </c>
      <c r="P40" s="52">
        <f t="shared" si="11"/>
        <v>66528</v>
      </c>
      <c r="Q40" s="21" t="s">
        <v>159</v>
      </c>
      <c r="R40" s="1"/>
      <c r="S40" s="1"/>
    </row>
    <row r="41" spans="1:19">
      <c r="A41" s="8" t="s">
        <v>160</v>
      </c>
      <c r="B41" s="50" t="s">
        <v>19</v>
      </c>
      <c r="C41" s="8" t="s">
        <v>161</v>
      </c>
      <c r="D41" s="8" t="s">
        <v>106</v>
      </c>
      <c r="E41" s="51">
        <v>10</v>
      </c>
      <c r="F41" s="11">
        <v>75</v>
      </c>
      <c r="G41" s="52">
        <f t="shared" si="8"/>
        <v>750</v>
      </c>
      <c r="H41" s="51">
        <v>13</v>
      </c>
      <c r="I41" s="11">
        <v>200</v>
      </c>
      <c r="J41" s="52">
        <f t="shared" si="9"/>
        <v>2600</v>
      </c>
      <c r="K41" s="51">
        <v>17</v>
      </c>
      <c r="L41" s="11">
        <v>500</v>
      </c>
      <c r="M41" s="52">
        <f t="shared" si="10"/>
        <v>8500</v>
      </c>
      <c r="N41" s="51">
        <v>22</v>
      </c>
      <c r="O41" s="11">
        <v>864</v>
      </c>
      <c r="P41" s="52">
        <f t="shared" si="11"/>
        <v>19008</v>
      </c>
      <c r="Q41" s="21" t="s">
        <v>162</v>
      </c>
      <c r="R41" s="1"/>
      <c r="S41" s="1"/>
    </row>
    <row r="42" spans="1:19">
      <c r="A42" s="8" t="s">
        <v>163</v>
      </c>
      <c r="B42" s="50" t="s">
        <v>19</v>
      </c>
      <c r="C42" s="8" t="s">
        <v>164</v>
      </c>
      <c r="D42" s="8" t="s">
        <v>165</v>
      </c>
      <c r="E42" s="51">
        <v>10</v>
      </c>
      <c r="F42" s="11">
        <v>200</v>
      </c>
      <c r="G42" s="52">
        <f t="shared" si="8"/>
        <v>2000</v>
      </c>
      <c r="H42" s="51">
        <v>12</v>
      </c>
      <c r="I42" s="11">
        <v>800</v>
      </c>
      <c r="J42" s="52">
        <f t="shared" si="9"/>
        <v>9600</v>
      </c>
      <c r="K42" s="51">
        <v>14</v>
      </c>
      <c r="L42" s="11">
        <v>3000</v>
      </c>
      <c r="M42" s="52">
        <f t="shared" si="10"/>
        <v>42000</v>
      </c>
      <c r="N42" s="51">
        <v>16</v>
      </c>
      <c r="O42" s="11">
        <v>6480</v>
      </c>
      <c r="P42" s="52">
        <f t="shared" si="11"/>
        <v>103680</v>
      </c>
      <c r="Q42" s="21" t="s">
        <v>166</v>
      </c>
      <c r="R42" s="1"/>
      <c r="S42" s="1"/>
    </row>
    <row r="43" spans="1:19">
      <c r="A43" s="8" t="s">
        <v>167</v>
      </c>
      <c r="B43" s="50" t="s">
        <v>19</v>
      </c>
      <c r="C43" s="8" t="s">
        <v>168</v>
      </c>
      <c r="D43" s="8" t="s">
        <v>106</v>
      </c>
      <c r="E43" s="51">
        <v>4</v>
      </c>
      <c r="F43" s="11">
        <v>500</v>
      </c>
      <c r="G43" s="52">
        <f t="shared" si="8"/>
        <v>2000</v>
      </c>
      <c r="H43" s="51">
        <v>6</v>
      </c>
      <c r="I43" s="11">
        <v>1800</v>
      </c>
      <c r="J43" s="52">
        <f t="shared" si="9"/>
        <v>10800</v>
      </c>
      <c r="K43" s="51">
        <v>8</v>
      </c>
      <c r="L43" s="11">
        <v>7000</v>
      </c>
      <c r="M43" s="52">
        <f t="shared" si="10"/>
        <v>56000</v>
      </c>
      <c r="N43" s="51">
        <v>10</v>
      </c>
      <c r="O43" s="11">
        <v>12960</v>
      </c>
      <c r="P43" s="52">
        <f t="shared" si="11"/>
        <v>129600</v>
      </c>
      <c r="Q43" s="21" t="s">
        <v>169</v>
      </c>
      <c r="R43" s="1"/>
      <c r="S43" s="1"/>
    </row>
    <row r="44" spans="1:19">
      <c r="A44" s="8" t="s">
        <v>170</v>
      </c>
      <c r="B44" s="50" t="s">
        <v>19</v>
      </c>
      <c r="C44" s="8" t="s">
        <v>171</v>
      </c>
      <c r="D44" s="8" t="s">
        <v>106</v>
      </c>
      <c r="E44" s="51">
        <v>4</v>
      </c>
      <c r="F44" s="11">
        <v>250</v>
      </c>
      <c r="G44" s="52">
        <f t="shared" si="8"/>
        <v>1000</v>
      </c>
      <c r="H44" s="51">
        <v>5</v>
      </c>
      <c r="I44" s="11">
        <v>900</v>
      </c>
      <c r="J44" s="52">
        <f t="shared" si="9"/>
        <v>4500</v>
      </c>
      <c r="K44" s="51">
        <v>7</v>
      </c>
      <c r="L44" s="11">
        <v>3500</v>
      </c>
      <c r="M44" s="52">
        <f t="shared" si="10"/>
        <v>24500</v>
      </c>
      <c r="N44" s="51">
        <v>9</v>
      </c>
      <c r="O44" s="11">
        <v>5760</v>
      </c>
      <c r="P44" s="52">
        <f t="shared" si="11"/>
        <v>51840</v>
      </c>
      <c r="Q44" s="21" t="s">
        <v>172</v>
      </c>
      <c r="R44" s="1"/>
      <c r="S44" s="1"/>
    </row>
    <row r="45" spans="1:19">
      <c r="A45" s="8" t="s">
        <v>173</v>
      </c>
      <c r="B45" s="50" t="s">
        <v>19</v>
      </c>
      <c r="C45" s="8" t="s">
        <v>174</v>
      </c>
      <c r="D45" s="8" t="s">
        <v>106</v>
      </c>
      <c r="E45" s="51">
        <v>10</v>
      </c>
      <c r="F45" s="11">
        <v>250</v>
      </c>
      <c r="G45" s="52">
        <f t="shared" si="8"/>
        <v>2500</v>
      </c>
      <c r="H45" s="51">
        <v>13</v>
      </c>
      <c r="I45" s="11">
        <v>700</v>
      </c>
      <c r="J45" s="52">
        <f t="shared" si="9"/>
        <v>9100</v>
      </c>
      <c r="K45" s="51">
        <v>17</v>
      </c>
      <c r="L45" s="11">
        <v>2000</v>
      </c>
      <c r="M45" s="52">
        <f t="shared" si="10"/>
        <v>34000</v>
      </c>
      <c r="N45" s="51">
        <v>22</v>
      </c>
      <c r="O45" s="11">
        <v>3600</v>
      </c>
      <c r="P45" s="52">
        <f t="shared" si="11"/>
        <v>79200</v>
      </c>
      <c r="Q45" s="21" t="s">
        <v>175</v>
      </c>
      <c r="R45" s="1"/>
      <c r="S45" s="1"/>
    </row>
    <row r="46" spans="1:19">
      <c r="A46" s="8" t="s">
        <v>176</v>
      </c>
      <c r="B46" s="50" t="s">
        <v>19</v>
      </c>
      <c r="C46" s="8" t="s">
        <v>177</v>
      </c>
      <c r="D46" s="8" t="s">
        <v>178</v>
      </c>
      <c r="E46" s="51">
        <v>4</v>
      </c>
      <c r="F46" s="11">
        <v>250</v>
      </c>
      <c r="G46" s="52">
        <f t="shared" si="8"/>
        <v>1000</v>
      </c>
      <c r="H46" s="51">
        <v>8</v>
      </c>
      <c r="I46" s="11">
        <v>700</v>
      </c>
      <c r="J46" s="52">
        <f t="shared" si="9"/>
        <v>5600</v>
      </c>
      <c r="K46" s="51">
        <v>14</v>
      </c>
      <c r="L46" s="11">
        <v>2000</v>
      </c>
      <c r="M46" s="52">
        <f t="shared" si="10"/>
        <v>28000</v>
      </c>
      <c r="N46" s="51">
        <v>24</v>
      </c>
      <c r="O46" s="11">
        <v>3600</v>
      </c>
      <c r="P46" s="52">
        <f t="shared" si="11"/>
        <v>86400</v>
      </c>
      <c r="Q46" s="21" t="s">
        <v>179</v>
      </c>
      <c r="R46" s="1"/>
      <c r="S46" s="1"/>
    </row>
    <row r="47" spans="1:19">
      <c r="A47" s="8" t="s">
        <v>180</v>
      </c>
      <c r="B47" s="50" t="s">
        <v>19</v>
      </c>
      <c r="C47" s="8" t="s">
        <v>181</v>
      </c>
      <c r="D47" s="8" t="s">
        <v>182</v>
      </c>
      <c r="E47" s="51">
        <v>0</v>
      </c>
      <c r="F47" s="11">
        <v>0</v>
      </c>
      <c r="G47" s="52">
        <f t="shared" si="8"/>
        <v>0</v>
      </c>
      <c r="H47" s="51">
        <v>30</v>
      </c>
      <c r="I47" s="11">
        <v>150</v>
      </c>
      <c r="J47" s="52">
        <f t="shared" si="9"/>
        <v>4500</v>
      </c>
      <c r="K47" s="51">
        <v>120</v>
      </c>
      <c r="L47" s="11">
        <v>225</v>
      </c>
      <c r="M47" s="52">
        <f t="shared" si="10"/>
        <v>27000</v>
      </c>
      <c r="N47" s="51">
        <v>300</v>
      </c>
      <c r="O47" s="11">
        <v>252</v>
      </c>
      <c r="P47" s="52">
        <f t="shared" si="11"/>
        <v>75600</v>
      </c>
      <c r="Q47" s="21" t="s">
        <v>183</v>
      </c>
      <c r="R47" s="1"/>
      <c r="S47" s="1"/>
    </row>
    <row r="48" spans="1:19">
      <c r="A48" s="8" t="s">
        <v>184</v>
      </c>
      <c r="B48" s="50" t="s">
        <v>19</v>
      </c>
      <c r="C48" s="8" t="s">
        <v>185</v>
      </c>
      <c r="D48" s="8" t="s">
        <v>91</v>
      </c>
      <c r="E48" s="51">
        <v>300</v>
      </c>
      <c r="F48" s="11">
        <v>15</v>
      </c>
      <c r="G48" s="52">
        <f t="shared" si="8"/>
        <v>4500</v>
      </c>
      <c r="H48" s="51">
        <v>650</v>
      </c>
      <c r="I48" s="11">
        <v>25</v>
      </c>
      <c r="J48" s="52">
        <f t="shared" si="9"/>
        <v>16250</v>
      </c>
      <c r="K48" s="51">
        <v>1200</v>
      </c>
      <c r="L48" s="11">
        <v>45</v>
      </c>
      <c r="M48" s="52">
        <f t="shared" si="10"/>
        <v>54000</v>
      </c>
      <c r="N48" s="51">
        <v>2000</v>
      </c>
      <c r="O48" s="11">
        <v>54</v>
      </c>
      <c r="P48" s="52">
        <f t="shared" si="11"/>
        <v>108000</v>
      </c>
      <c r="Q48" s="21" t="s">
        <v>186</v>
      </c>
      <c r="R48" s="1"/>
      <c r="S48" s="1"/>
    </row>
    <row r="49" spans="1:19">
      <c r="A49" s="8" t="s">
        <v>187</v>
      </c>
      <c r="B49" s="50" t="s">
        <v>19</v>
      </c>
      <c r="C49" s="8" t="s">
        <v>188</v>
      </c>
      <c r="D49" s="8" t="s">
        <v>58</v>
      </c>
      <c r="E49" s="51">
        <v>1</v>
      </c>
      <c r="F49" s="11">
        <v>750</v>
      </c>
      <c r="G49" s="52">
        <f t="shared" si="8"/>
        <v>750</v>
      </c>
      <c r="H49" s="51">
        <v>1</v>
      </c>
      <c r="I49" s="11">
        <v>3000</v>
      </c>
      <c r="J49" s="52">
        <f t="shared" si="9"/>
        <v>3000</v>
      </c>
      <c r="K49" s="51">
        <v>1</v>
      </c>
      <c r="L49" s="11">
        <v>12000</v>
      </c>
      <c r="M49" s="52">
        <f t="shared" si="10"/>
        <v>12000</v>
      </c>
      <c r="N49" s="51">
        <v>1</v>
      </c>
      <c r="O49" s="11">
        <v>25200</v>
      </c>
      <c r="P49" s="52">
        <f t="shared" si="11"/>
        <v>25200</v>
      </c>
      <c r="Q49" s="21" t="s">
        <v>189</v>
      </c>
      <c r="R49" s="1"/>
      <c r="S49" s="1"/>
    </row>
    <row r="50" spans="1:19">
      <c r="A50" s="8" t="s">
        <v>190</v>
      </c>
      <c r="B50" s="50" t="s">
        <v>19</v>
      </c>
      <c r="C50" s="8" t="s">
        <v>191</v>
      </c>
      <c r="D50" s="8" t="s">
        <v>58</v>
      </c>
      <c r="E50" s="51">
        <v>1</v>
      </c>
      <c r="F50" s="11">
        <v>600</v>
      </c>
      <c r="G50" s="52">
        <f t="shared" si="8"/>
        <v>600</v>
      </c>
      <c r="H50" s="51">
        <v>1</v>
      </c>
      <c r="I50" s="11">
        <v>2000</v>
      </c>
      <c r="J50" s="52">
        <f t="shared" si="9"/>
        <v>2000</v>
      </c>
      <c r="K50" s="51">
        <v>1</v>
      </c>
      <c r="L50" s="11">
        <v>8000</v>
      </c>
      <c r="M50" s="52">
        <f t="shared" si="10"/>
        <v>8000</v>
      </c>
      <c r="N50" s="51">
        <v>1</v>
      </c>
      <c r="O50" s="11">
        <v>18000</v>
      </c>
      <c r="P50" s="52">
        <f t="shared" si="11"/>
        <v>18000</v>
      </c>
      <c r="Q50" s="21" t="s">
        <v>192</v>
      </c>
      <c r="R50" s="1"/>
      <c r="S50" s="1"/>
    </row>
    <row r="51" spans="1:19">
      <c r="A51" s="8" t="s">
        <v>193</v>
      </c>
      <c r="B51" s="50" t="s">
        <v>19</v>
      </c>
      <c r="C51" s="8" t="s">
        <v>194</v>
      </c>
      <c r="D51" s="8" t="s">
        <v>58</v>
      </c>
      <c r="E51" s="51">
        <v>1</v>
      </c>
      <c r="F51" s="11">
        <v>250</v>
      </c>
      <c r="G51" s="52">
        <f t="shared" si="8"/>
        <v>250</v>
      </c>
      <c r="H51" s="51">
        <v>1</v>
      </c>
      <c r="I51" s="11">
        <v>1500</v>
      </c>
      <c r="J51" s="52">
        <f t="shared" si="9"/>
        <v>1500</v>
      </c>
      <c r="K51" s="51">
        <v>1</v>
      </c>
      <c r="L51" s="11">
        <v>6000</v>
      </c>
      <c r="M51" s="52">
        <f t="shared" si="10"/>
        <v>6000</v>
      </c>
      <c r="N51" s="51">
        <v>1</v>
      </c>
      <c r="O51" s="11">
        <v>12960</v>
      </c>
      <c r="P51" s="52">
        <f t="shared" si="11"/>
        <v>12960</v>
      </c>
      <c r="Q51" s="21" t="s">
        <v>195</v>
      </c>
      <c r="R51" s="1"/>
      <c r="S51" s="1"/>
    </row>
    <row r="52" spans="1:19">
      <c r="A52" s="8" t="s">
        <v>196</v>
      </c>
      <c r="B52" s="50" t="s">
        <v>19</v>
      </c>
      <c r="C52" s="8" t="s">
        <v>197</v>
      </c>
      <c r="D52" s="8" t="s">
        <v>58</v>
      </c>
      <c r="E52" s="51">
        <v>1</v>
      </c>
      <c r="F52" s="11">
        <v>500</v>
      </c>
      <c r="G52" s="52">
        <f t="shared" si="8"/>
        <v>500</v>
      </c>
      <c r="H52" s="51">
        <v>1</v>
      </c>
      <c r="I52" s="11">
        <v>2500</v>
      </c>
      <c r="J52" s="52">
        <f t="shared" si="9"/>
        <v>2500</v>
      </c>
      <c r="K52" s="51">
        <v>1</v>
      </c>
      <c r="L52" s="11">
        <v>10000</v>
      </c>
      <c r="M52" s="52">
        <f t="shared" si="10"/>
        <v>10000</v>
      </c>
      <c r="N52" s="51">
        <v>1</v>
      </c>
      <c r="O52" s="11">
        <v>21600</v>
      </c>
      <c r="P52" s="52">
        <f t="shared" si="11"/>
        <v>21600</v>
      </c>
      <c r="Q52" s="21" t="s">
        <v>198</v>
      </c>
      <c r="R52" s="1"/>
      <c r="S52" s="1"/>
    </row>
    <row r="53" spans="1:19">
      <c r="A53" s="8" t="s">
        <v>199</v>
      </c>
      <c r="B53" s="50" t="s">
        <v>19</v>
      </c>
      <c r="C53" s="8" t="s">
        <v>200</v>
      </c>
      <c r="D53" s="8" t="s">
        <v>58</v>
      </c>
      <c r="E53" s="51">
        <v>1</v>
      </c>
      <c r="F53" s="11">
        <v>750</v>
      </c>
      <c r="G53" s="52">
        <f t="shared" si="8"/>
        <v>750</v>
      </c>
      <c r="H53" s="51">
        <v>1</v>
      </c>
      <c r="I53" s="11">
        <v>3000</v>
      </c>
      <c r="J53" s="52">
        <f t="shared" si="9"/>
        <v>3000</v>
      </c>
      <c r="K53" s="51">
        <v>1</v>
      </c>
      <c r="L53" s="11">
        <v>12000</v>
      </c>
      <c r="M53" s="52">
        <f t="shared" si="10"/>
        <v>12000</v>
      </c>
      <c r="N53" s="51">
        <v>1</v>
      </c>
      <c r="O53" s="11">
        <v>28800</v>
      </c>
      <c r="P53" s="52">
        <f t="shared" si="11"/>
        <v>28800</v>
      </c>
      <c r="Q53" s="21" t="s">
        <v>201</v>
      </c>
      <c r="R53" s="1"/>
      <c r="S53" s="1"/>
    </row>
    <row r="54" spans="1:19">
      <c r="A54" s="14" t="s">
        <v>202</v>
      </c>
      <c r="B54" s="18" t="s">
        <v>20</v>
      </c>
      <c r="C54" s="14" t="s">
        <v>20</v>
      </c>
      <c r="D54" s="14"/>
      <c r="E54" s="15"/>
      <c r="F54" s="16"/>
      <c r="G54" s="16">
        <f>SUM(G55:G63)</f>
        <v>14300</v>
      </c>
      <c r="H54" s="15"/>
      <c r="I54" s="16"/>
      <c r="J54" s="16">
        <f>SUM(J55:J63)</f>
        <v>64700</v>
      </c>
      <c r="K54" s="15"/>
      <c r="L54" s="16"/>
      <c r="M54" s="16">
        <f>SUM(M55:M63)</f>
        <v>290000</v>
      </c>
      <c r="N54" s="15"/>
      <c r="O54" s="16"/>
      <c r="P54" s="16">
        <f>SUM(P55:P63)</f>
        <v>673200</v>
      </c>
      <c r="Q54" s="17"/>
      <c r="R54" s="1"/>
      <c r="S54" s="1"/>
    </row>
    <row r="55" spans="1:19">
      <c r="A55" s="8" t="s">
        <v>203</v>
      </c>
      <c r="B55" s="50" t="s">
        <v>20</v>
      </c>
      <c r="C55" s="8" t="s">
        <v>204</v>
      </c>
      <c r="D55" s="8" t="s">
        <v>58</v>
      </c>
      <c r="E55" s="51">
        <v>1</v>
      </c>
      <c r="F55" s="11">
        <v>2000</v>
      </c>
      <c r="G55" s="52">
        <f t="shared" ref="G55:G63" si="12">E55*F55</f>
        <v>2000</v>
      </c>
      <c r="H55" s="51">
        <v>1</v>
      </c>
      <c r="I55" s="11">
        <v>12000</v>
      </c>
      <c r="J55" s="52">
        <f t="shared" ref="J55:J63" si="13">H55*I55</f>
        <v>12000</v>
      </c>
      <c r="K55" s="51">
        <v>1</v>
      </c>
      <c r="L55" s="11">
        <v>70000</v>
      </c>
      <c r="M55" s="52">
        <f t="shared" ref="M55:M63" si="14">K55*L55</f>
        <v>70000</v>
      </c>
      <c r="N55" s="51">
        <v>1</v>
      </c>
      <c r="O55" s="11">
        <v>172800</v>
      </c>
      <c r="P55" s="52">
        <f t="shared" ref="P55:P63" si="15">N55*O55</f>
        <v>172800</v>
      </c>
      <c r="Q55" s="21" t="s">
        <v>205</v>
      </c>
      <c r="R55" s="1"/>
      <c r="S55" s="1"/>
    </row>
    <row r="56" spans="1:19">
      <c r="A56" s="8" t="s">
        <v>206</v>
      </c>
      <c r="B56" s="50" t="s">
        <v>20</v>
      </c>
      <c r="C56" s="8" t="s">
        <v>207</v>
      </c>
      <c r="D56" s="8" t="s">
        <v>58</v>
      </c>
      <c r="E56" s="51">
        <v>1</v>
      </c>
      <c r="F56" s="53">
        <f>'Props &amp; Period'!D24</f>
        <v>5900</v>
      </c>
      <c r="G56" s="52">
        <f t="shared" si="12"/>
        <v>5900</v>
      </c>
      <c r="H56" s="51">
        <v>1</v>
      </c>
      <c r="I56" s="53">
        <f>'Props &amp; Period'!E24</f>
        <v>21200</v>
      </c>
      <c r="J56" s="52">
        <f t="shared" si="13"/>
        <v>21200</v>
      </c>
      <c r="K56" s="51">
        <v>1</v>
      </c>
      <c r="L56" s="53">
        <f>'Props &amp; Period'!F24</f>
        <v>77000</v>
      </c>
      <c r="M56" s="52">
        <f t="shared" si="14"/>
        <v>77000</v>
      </c>
      <c r="N56" s="51">
        <v>1</v>
      </c>
      <c r="O56" s="53">
        <f>'Props &amp; Period'!G24</f>
        <v>180000</v>
      </c>
      <c r="P56" s="52">
        <f t="shared" si="15"/>
        <v>180000</v>
      </c>
      <c r="Q56" s="21" t="s">
        <v>208</v>
      </c>
      <c r="R56" s="1"/>
      <c r="S56" s="1"/>
    </row>
    <row r="57" spans="1:19">
      <c r="A57" s="8" t="s">
        <v>209</v>
      </c>
      <c r="B57" s="50" t="s">
        <v>20</v>
      </c>
      <c r="C57" s="8" t="s">
        <v>210</v>
      </c>
      <c r="D57" s="8" t="s">
        <v>58</v>
      </c>
      <c r="E57" s="51">
        <v>1</v>
      </c>
      <c r="F57" s="11">
        <v>1500</v>
      </c>
      <c r="G57" s="52">
        <f t="shared" si="12"/>
        <v>1500</v>
      </c>
      <c r="H57" s="51">
        <v>1</v>
      </c>
      <c r="I57" s="11">
        <v>7500</v>
      </c>
      <c r="J57" s="52">
        <f t="shared" si="13"/>
        <v>7500</v>
      </c>
      <c r="K57" s="51">
        <v>1</v>
      </c>
      <c r="L57" s="11">
        <v>35000</v>
      </c>
      <c r="M57" s="52">
        <f t="shared" si="14"/>
        <v>35000</v>
      </c>
      <c r="N57" s="51">
        <v>1</v>
      </c>
      <c r="O57" s="11">
        <v>79200</v>
      </c>
      <c r="P57" s="52">
        <f t="shared" si="15"/>
        <v>79200</v>
      </c>
      <c r="Q57" s="21" t="s">
        <v>211</v>
      </c>
      <c r="R57" s="1"/>
      <c r="S57" s="1"/>
    </row>
    <row r="58" spans="1:19">
      <c r="A58" s="8" t="s">
        <v>212</v>
      </c>
      <c r="B58" s="50" t="s">
        <v>20</v>
      </c>
      <c r="C58" s="8" t="s">
        <v>213</v>
      </c>
      <c r="D58" s="8" t="s">
        <v>58</v>
      </c>
      <c r="E58" s="51">
        <v>1</v>
      </c>
      <c r="F58" s="11">
        <v>750</v>
      </c>
      <c r="G58" s="52">
        <f t="shared" si="12"/>
        <v>750</v>
      </c>
      <c r="H58" s="51">
        <v>1</v>
      </c>
      <c r="I58" s="11">
        <v>3500</v>
      </c>
      <c r="J58" s="52">
        <f t="shared" si="13"/>
        <v>3500</v>
      </c>
      <c r="K58" s="51">
        <v>1</v>
      </c>
      <c r="L58" s="11">
        <v>18000</v>
      </c>
      <c r="M58" s="52">
        <f t="shared" si="14"/>
        <v>18000</v>
      </c>
      <c r="N58" s="51">
        <v>1</v>
      </c>
      <c r="O58" s="11">
        <v>39600</v>
      </c>
      <c r="P58" s="52">
        <f t="shared" si="15"/>
        <v>39600</v>
      </c>
      <c r="Q58" s="21" t="s">
        <v>214</v>
      </c>
      <c r="R58" s="1"/>
      <c r="S58" s="1"/>
    </row>
    <row r="59" spans="1:19">
      <c r="A59" s="8" t="s">
        <v>215</v>
      </c>
      <c r="B59" s="50" t="s">
        <v>20</v>
      </c>
      <c r="C59" s="8" t="s">
        <v>216</v>
      </c>
      <c r="D59" s="8" t="s">
        <v>58</v>
      </c>
      <c r="E59" s="51">
        <v>1</v>
      </c>
      <c r="F59" s="11">
        <v>1500</v>
      </c>
      <c r="G59" s="52">
        <f t="shared" si="12"/>
        <v>1500</v>
      </c>
      <c r="H59" s="51">
        <v>1</v>
      </c>
      <c r="I59" s="11">
        <v>8000</v>
      </c>
      <c r="J59" s="52">
        <f t="shared" si="13"/>
        <v>8000</v>
      </c>
      <c r="K59" s="51">
        <v>1</v>
      </c>
      <c r="L59" s="11">
        <v>35000</v>
      </c>
      <c r="M59" s="52">
        <f t="shared" si="14"/>
        <v>35000</v>
      </c>
      <c r="N59" s="51">
        <v>1</v>
      </c>
      <c r="O59" s="11">
        <v>72000</v>
      </c>
      <c r="P59" s="52">
        <f t="shared" si="15"/>
        <v>72000</v>
      </c>
      <c r="Q59" s="21" t="s">
        <v>217</v>
      </c>
      <c r="R59" s="1"/>
      <c r="S59" s="1"/>
    </row>
    <row r="60" spans="1:19">
      <c r="A60" s="8" t="s">
        <v>218</v>
      </c>
      <c r="B60" s="50" t="s">
        <v>20</v>
      </c>
      <c r="C60" s="8" t="s">
        <v>219</v>
      </c>
      <c r="D60" s="8" t="s">
        <v>58</v>
      </c>
      <c r="E60" s="51">
        <v>1</v>
      </c>
      <c r="F60" s="11">
        <v>1250</v>
      </c>
      <c r="G60" s="52">
        <f t="shared" si="12"/>
        <v>1250</v>
      </c>
      <c r="H60" s="51">
        <v>1</v>
      </c>
      <c r="I60" s="11">
        <v>6000</v>
      </c>
      <c r="J60" s="52">
        <f t="shared" si="13"/>
        <v>6000</v>
      </c>
      <c r="K60" s="51">
        <v>1</v>
      </c>
      <c r="L60" s="11">
        <v>25000</v>
      </c>
      <c r="M60" s="52">
        <f t="shared" si="14"/>
        <v>25000</v>
      </c>
      <c r="N60" s="51">
        <v>1</v>
      </c>
      <c r="O60" s="11">
        <v>57600</v>
      </c>
      <c r="P60" s="52">
        <f t="shared" si="15"/>
        <v>57600</v>
      </c>
      <c r="Q60" s="21" t="s">
        <v>220</v>
      </c>
      <c r="R60" s="1"/>
      <c r="S60" s="1"/>
    </row>
    <row r="61" spans="1:19" ht="25">
      <c r="A61" s="8" t="s">
        <v>221</v>
      </c>
      <c r="B61" s="50" t="s">
        <v>20</v>
      </c>
      <c r="C61" s="8" t="s">
        <v>222</v>
      </c>
      <c r="D61" s="8" t="s">
        <v>58</v>
      </c>
      <c r="E61" s="51">
        <v>1</v>
      </c>
      <c r="F61" s="11">
        <v>500</v>
      </c>
      <c r="G61" s="52">
        <f t="shared" si="12"/>
        <v>500</v>
      </c>
      <c r="H61" s="51">
        <v>1</v>
      </c>
      <c r="I61" s="11">
        <v>2500</v>
      </c>
      <c r="J61" s="52">
        <f t="shared" si="13"/>
        <v>2500</v>
      </c>
      <c r="K61" s="51">
        <v>1</v>
      </c>
      <c r="L61" s="11">
        <v>12000</v>
      </c>
      <c r="M61" s="52">
        <f t="shared" si="14"/>
        <v>12000</v>
      </c>
      <c r="N61" s="51">
        <v>1</v>
      </c>
      <c r="O61" s="11">
        <v>32400</v>
      </c>
      <c r="P61" s="52">
        <f t="shared" si="15"/>
        <v>32400</v>
      </c>
      <c r="Q61" s="21" t="s">
        <v>223</v>
      </c>
      <c r="R61" s="1"/>
      <c r="S61" s="1"/>
    </row>
    <row r="62" spans="1:19">
      <c r="A62" s="8" t="s">
        <v>224</v>
      </c>
      <c r="B62" s="50" t="s">
        <v>20</v>
      </c>
      <c r="C62" s="8" t="s">
        <v>225</v>
      </c>
      <c r="D62" s="8" t="s">
        <v>58</v>
      </c>
      <c r="E62" s="51">
        <v>1</v>
      </c>
      <c r="F62" s="11">
        <v>400</v>
      </c>
      <c r="G62" s="52">
        <f t="shared" si="12"/>
        <v>400</v>
      </c>
      <c r="H62" s="51">
        <v>1</v>
      </c>
      <c r="I62" s="11">
        <v>2000</v>
      </c>
      <c r="J62" s="52">
        <f t="shared" si="13"/>
        <v>2000</v>
      </c>
      <c r="K62" s="51">
        <v>1</v>
      </c>
      <c r="L62" s="11">
        <v>8000</v>
      </c>
      <c r="M62" s="52">
        <f t="shared" si="14"/>
        <v>8000</v>
      </c>
      <c r="N62" s="51">
        <v>1</v>
      </c>
      <c r="O62" s="11">
        <v>18000</v>
      </c>
      <c r="P62" s="52">
        <f t="shared" si="15"/>
        <v>18000</v>
      </c>
      <c r="Q62" s="21" t="s">
        <v>226</v>
      </c>
      <c r="R62" s="1"/>
      <c r="S62" s="1"/>
    </row>
    <row r="63" spans="1:19">
      <c r="A63" s="8" t="s">
        <v>227</v>
      </c>
      <c r="B63" s="50" t="s">
        <v>20</v>
      </c>
      <c r="C63" s="8" t="s">
        <v>228</v>
      </c>
      <c r="D63" s="8" t="s">
        <v>58</v>
      </c>
      <c r="E63" s="51">
        <v>1</v>
      </c>
      <c r="F63" s="11">
        <v>500</v>
      </c>
      <c r="G63" s="52">
        <f t="shared" si="12"/>
        <v>500</v>
      </c>
      <c r="H63" s="51">
        <v>1</v>
      </c>
      <c r="I63" s="11">
        <v>2000</v>
      </c>
      <c r="J63" s="52">
        <f t="shared" si="13"/>
        <v>2000</v>
      </c>
      <c r="K63" s="51">
        <v>1</v>
      </c>
      <c r="L63" s="11">
        <v>10000</v>
      </c>
      <c r="M63" s="52">
        <f t="shared" si="14"/>
        <v>10000</v>
      </c>
      <c r="N63" s="51">
        <v>1</v>
      </c>
      <c r="O63" s="11">
        <v>21600</v>
      </c>
      <c r="P63" s="52">
        <f t="shared" si="15"/>
        <v>21600</v>
      </c>
      <c r="Q63" s="21" t="s">
        <v>229</v>
      </c>
      <c r="R63" s="1"/>
      <c r="S63" s="1"/>
    </row>
    <row r="64" spans="1:19">
      <c r="A64" s="14" t="s">
        <v>230</v>
      </c>
      <c r="B64" s="18" t="s">
        <v>21</v>
      </c>
      <c r="C64" s="14" t="s">
        <v>21</v>
      </c>
      <c r="D64" s="14"/>
      <c r="E64" s="15"/>
      <c r="F64" s="16"/>
      <c r="G64" s="16">
        <f>SUM(G65:G75)</f>
        <v>12200</v>
      </c>
      <c r="H64" s="15"/>
      <c r="I64" s="16"/>
      <c r="J64" s="16">
        <f>SUM(J65:J75)</f>
        <v>69800</v>
      </c>
      <c r="K64" s="15"/>
      <c r="L64" s="16"/>
      <c r="M64" s="16">
        <f>SUM(M65:M75)</f>
        <v>310600</v>
      </c>
      <c r="N64" s="15"/>
      <c r="O64" s="16"/>
      <c r="P64" s="16">
        <f>SUM(P65:P75)</f>
        <v>892080</v>
      </c>
      <c r="Q64" s="17"/>
      <c r="R64" s="1"/>
      <c r="S64" s="1"/>
    </row>
    <row r="65" spans="1:19">
      <c r="A65" s="8" t="s">
        <v>231</v>
      </c>
      <c r="B65" s="50" t="s">
        <v>21</v>
      </c>
      <c r="C65" s="8" t="s">
        <v>232</v>
      </c>
      <c r="D65" s="8" t="s">
        <v>62</v>
      </c>
      <c r="E65" s="51">
        <v>6</v>
      </c>
      <c r="F65" s="11">
        <v>700</v>
      </c>
      <c r="G65" s="52">
        <f t="shared" ref="G65:G75" si="16">E65*F65</f>
        <v>4200</v>
      </c>
      <c r="H65" s="51">
        <v>10</v>
      </c>
      <c r="I65" s="11">
        <v>1800</v>
      </c>
      <c r="J65" s="52">
        <f t="shared" ref="J65:J75" si="17">H65*I65</f>
        <v>18000</v>
      </c>
      <c r="K65" s="51">
        <v>16</v>
      </c>
      <c r="L65" s="11">
        <v>3500</v>
      </c>
      <c r="M65" s="52">
        <f t="shared" ref="M65:M75" si="18">K65*L65</f>
        <v>56000</v>
      </c>
      <c r="N65" s="51">
        <v>22</v>
      </c>
      <c r="O65" s="11">
        <v>5040</v>
      </c>
      <c r="P65" s="52">
        <f t="shared" ref="P65:P75" si="19">N65*O65</f>
        <v>110880</v>
      </c>
      <c r="Q65" s="21" t="s">
        <v>233</v>
      </c>
      <c r="R65" s="1"/>
      <c r="S65" s="1"/>
    </row>
    <row r="66" spans="1:19">
      <c r="A66" s="8" t="s">
        <v>234</v>
      </c>
      <c r="B66" s="50" t="s">
        <v>21</v>
      </c>
      <c r="C66" s="8" t="s">
        <v>235</v>
      </c>
      <c r="D66" s="8" t="s">
        <v>62</v>
      </c>
      <c r="E66" s="51">
        <v>2</v>
      </c>
      <c r="F66" s="11">
        <v>250</v>
      </c>
      <c r="G66" s="52">
        <f t="shared" si="16"/>
        <v>500</v>
      </c>
      <c r="H66" s="51">
        <v>6</v>
      </c>
      <c r="I66" s="11">
        <v>800</v>
      </c>
      <c r="J66" s="52">
        <f t="shared" si="17"/>
        <v>4800</v>
      </c>
      <c r="K66" s="51">
        <v>12</v>
      </c>
      <c r="L66" s="11">
        <v>1800</v>
      </c>
      <c r="M66" s="52">
        <f t="shared" si="18"/>
        <v>21600</v>
      </c>
      <c r="N66" s="51">
        <v>20</v>
      </c>
      <c r="O66" s="11">
        <v>2520</v>
      </c>
      <c r="P66" s="52">
        <f t="shared" si="19"/>
        <v>50400</v>
      </c>
      <c r="Q66" s="21" t="s">
        <v>236</v>
      </c>
      <c r="R66" s="1"/>
      <c r="S66" s="1"/>
    </row>
    <row r="67" spans="1:19">
      <c r="A67" s="8" t="s">
        <v>237</v>
      </c>
      <c r="B67" s="50" t="s">
        <v>21</v>
      </c>
      <c r="C67" s="8" t="s">
        <v>238</v>
      </c>
      <c r="D67" s="8" t="s">
        <v>58</v>
      </c>
      <c r="E67" s="51">
        <v>1</v>
      </c>
      <c r="F67" s="11">
        <v>1200</v>
      </c>
      <c r="G67" s="52">
        <f t="shared" si="16"/>
        <v>1200</v>
      </c>
      <c r="H67" s="51">
        <v>1</v>
      </c>
      <c r="I67" s="11">
        <v>6000</v>
      </c>
      <c r="J67" s="52">
        <f t="shared" si="17"/>
        <v>6000</v>
      </c>
      <c r="K67" s="51">
        <v>1</v>
      </c>
      <c r="L67" s="11">
        <v>25000</v>
      </c>
      <c r="M67" s="52">
        <f t="shared" si="18"/>
        <v>25000</v>
      </c>
      <c r="N67" s="51">
        <v>1</v>
      </c>
      <c r="O67" s="11">
        <v>61200</v>
      </c>
      <c r="P67" s="52">
        <f t="shared" si="19"/>
        <v>61200</v>
      </c>
      <c r="Q67" s="21" t="s">
        <v>239</v>
      </c>
      <c r="R67" s="1"/>
      <c r="S67" s="1"/>
    </row>
    <row r="68" spans="1:19">
      <c r="A68" s="8" t="s">
        <v>240</v>
      </c>
      <c r="B68" s="50" t="s">
        <v>21</v>
      </c>
      <c r="C68" s="8" t="s">
        <v>241</v>
      </c>
      <c r="D68" s="8" t="s">
        <v>58</v>
      </c>
      <c r="E68" s="51">
        <v>1</v>
      </c>
      <c r="F68" s="11">
        <v>1200</v>
      </c>
      <c r="G68" s="52">
        <f t="shared" si="16"/>
        <v>1200</v>
      </c>
      <c r="H68" s="51">
        <v>1</v>
      </c>
      <c r="I68" s="11">
        <v>6000</v>
      </c>
      <c r="J68" s="52">
        <f t="shared" si="17"/>
        <v>6000</v>
      </c>
      <c r="K68" s="51">
        <v>1</v>
      </c>
      <c r="L68" s="11">
        <v>25000</v>
      </c>
      <c r="M68" s="52">
        <f t="shared" si="18"/>
        <v>25000</v>
      </c>
      <c r="N68" s="51">
        <v>1</v>
      </c>
      <c r="O68" s="11">
        <v>57600</v>
      </c>
      <c r="P68" s="52">
        <f t="shared" si="19"/>
        <v>57600</v>
      </c>
      <c r="Q68" s="21" t="s">
        <v>242</v>
      </c>
      <c r="R68" s="1"/>
      <c r="S68" s="1"/>
    </row>
    <row r="69" spans="1:19">
      <c r="A69" s="8" t="s">
        <v>243</v>
      </c>
      <c r="B69" s="50" t="s">
        <v>21</v>
      </c>
      <c r="C69" s="8" t="s">
        <v>244</v>
      </c>
      <c r="D69" s="8" t="s">
        <v>58</v>
      </c>
      <c r="E69" s="51">
        <v>1</v>
      </c>
      <c r="F69" s="11">
        <v>1000</v>
      </c>
      <c r="G69" s="52">
        <f t="shared" si="16"/>
        <v>1000</v>
      </c>
      <c r="H69" s="51">
        <v>1</v>
      </c>
      <c r="I69" s="11">
        <v>5000</v>
      </c>
      <c r="J69" s="52">
        <f t="shared" si="17"/>
        <v>5000</v>
      </c>
      <c r="K69" s="51">
        <v>1</v>
      </c>
      <c r="L69" s="11">
        <v>22000</v>
      </c>
      <c r="M69" s="52">
        <f t="shared" si="18"/>
        <v>22000</v>
      </c>
      <c r="N69" s="51">
        <v>1</v>
      </c>
      <c r="O69" s="11">
        <v>54000</v>
      </c>
      <c r="P69" s="52">
        <f t="shared" si="19"/>
        <v>54000</v>
      </c>
      <c r="Q69" s="21" t="s">
        <v>245</v>
      </c>
      <c r="R69" s="1"/>
      <c r="S69" s="1"/>
    </row>
    <row r="70" spans="1:19">
      <c r="A70" s="8" t="s">
        <v>246</v>
      </c>
      <c r="B70" s="50" t="s">
        <v>21</v>
      </c>
      <c r="C70" s="8" t="s">
        <v>247</v>
      </c>
      <c r="D70" s="8" t="s">
        <v>248</v>
      </c>
      <c r="E70" s="51">
        <v>20</v>
      </c>
      <c r="F70" s="11">
        <v>50</v>
      </c>
      <c r="G70" s="52">
        <f t="shared" si="16"/>
        <v>1000</v>
      </c>
      <c r="H70" s="51">
        <v>40</v>
      </c>
      <c r="I70" s="11">
        <v>250</v>
      </c>
      <c r="J70" s="52">
        <f t="shared" si="17"/>
        <v>10000</v>
      </c>
      <c r="K70" s="51">
        <v>80</v>
      </c>
      <c r="L70" s="11">
        <v>900</v>
      </c>
      <c r="M70" s="52">
        <f t="shared" si="18"/>
        <v>72000</v>
      </c>
      <c r="N70" s="51">
        <v>140</v>
      </c>
      <c r="O70" s="11">
        <v>1800</v>
      </c>
      <c r="P70" s="52">
        <f t="shared" si="19"/>
        <v>252000</v>
      </c>
      <c r="Q70" s="21" t="s">
        <v>249</v>
      </c>
      <c r="R70" s="1"/>
      <c r="S70" s="1"/>
    </row>
    <row r="71" spans="1:19">
      <c r="A71" s="8" t="s">
        <v>250</v>
      </c>
      <c r="B71" s="50" t="s">
        <v>21</v>
      </c>
      <c r="C71" s="8" t="s">
        <v>251</v>
      </c>
      <c r="D71" s="8" t="s">
        <v>58</v>
      </c>
      <c r="E71" s="51">
        <v>1</v>
      </c>
      <c r="F71" s="11">
        <v>750</v>
      </c>
      <c r="G71" s="52">
        <f t="shared" si="16"/>
        <v>750</v>
      </c>
      <c r="H71" s="51">
        <v>1</v>
      </c>
      <c r="I71" s="11">
        <v>5000</v>
      </c>
      <c r="J71" s="52">
        <f t="shared" si="17"/>
        <v>5000</v>
      </c>
      <c r="K71" s="51">
        <v>1</v>
      </c>
      <c r="L71" s="11">
        <v>20000</v>
      </c>
      <c r="M71" s="52">
        <f t="shared" si="18"/>
        <v>20000</v>
      </c>
      <c r="N71" s="51">
        <v>1</v>
      </c>
      <c r="O71" s="11">
        <v>50400</v>
      </c>
      <c r="P71" s="52">
        <f t="shared" si="19"/>
        <v>50400</v>
      </c>
      <c r="Q71" s="21" t="s">
        <v>252</v>
      </c>
      <c r="R71" s="1"/>
      <c r="S71" s="1"/>
    </row>
    <row r="72" spans="1:19">
      <c r="A72" s="8" t="s">
        <v>253</v>
      </c>
      <c r="B72" s="50" t="s">
        <v>21</v>
      </c>
      <c r="C72" s="8" t="s">
        <v>254</v>
      </c>
      <c r="D72" s="8" t="s">
        <v>58</v>
      </c>
      <c r="E72" s="51">
        <v>1</v>
      </c>
      <c r="F72" s="11">
        <v>300</v>
      </c>
      <c r="G72" s="52">
        <f t="shared" si="16"/>
        <v>300</v>
      </c>
      <c r="H72" s="51">
        <v>1</v>
      </c>
      <c r="I72" s="11">
        <v>2000</v>
      </c>
      <c r="J72" s="52">
        <f t="shared" si="17"/>
        <v>2000</v>
      </c>
      <c r="K72" s="51">
        <v>1</v>
      </c>
      <c r="L72" s="11">
        <v>8000</v>
      </c>
      <c r="M72" s="52">
        <f t="shared" si="18"/>
        <v>8000</v>
      </c>
      <c r="N72" s="51">
        <v>1</v>
      </c>
      <c r="O72" s="11">
        <v>18000</v>
      </c>
      <c r="P72" s="52">
        <f t="shared" si="19"/>
        <v>18000</v>
      </c>
      <c r="Q72" s="21" t="s">
        <v>255</v>
      </c>
      <c r="R72" s="1"/>
      <c r="S72" s="1"/>
    </row>
    <row r="73" spans="1:19" ht="25">
      <c r="A73" s="8" t="s">
        <v>256</v>
      </c>
      <c r="B73" s="50" t="s">
        <v>21</v>
      </c>
      <c r="C73" s="8" t="s">
        <v>257</v>
      </c>
      <c r="D73" s="8" t="s">
        <v>58</v>
      </c>
      <c r="E73" s="51">
        <v>1</v>
      </c>
      <c r="F73" s="11">
        <v>1000</v>
      </c>
      <c r="G73" s="52">
        <f t="shared" si="16"/>
        <v>1000</v>
      </c>
      <c r="H73" s="51">
        <v>1</v>
      </c>
      <c r="I73" s="11">
        <v>8000</v>
      </c>
      <c r="J73" s="52">
        <f t="shared" si="17"/>
        <v>8000</v>
      </c>
      <c r="K73" s="51">
        <v>1</v>
      </c>
      <c r="L73" s="11">
        <v>40000</v>
      </c>
      <c r="M73" s="52">
        <f t="shared" si="18"/>
        <v>40000</v>
      </c>
      <c r="N73" s="51">
        <v>1</v>
      </c>
      <c r="O73" s="11">
        <v>180000</v>
      </c>
      <c r="P73" s="52">
        <f t="shared" si="19"/>
        <v>180000</v>
      </c>
      <c r="Q73" s="21" t="s">
        <v>258</v>
      </c>
      <c r="R73" s="1"/>
      <c r="S73" s="1"/>
    </row>
    <row r="74" spans="1:19">
      <c r="A74" s="8" t="s">
        <v>259</v>
      </c>
      <c r="B74" s="50" t="s">
        <v>21</v>
      </c>
      <c r="C74" s="8" t="s">
        <v>260</v>
      </c>
      <c r="D74" s="8" t="s">
        <v>58</v>
      </c>
      <c r="E74" s="51">
        <v>1</v>
      </c>
      <c r="F74" s="11">
        <v>750</v>
      </c>
      <c r="G74" s="52">
        <f t="shared" si="16"/>
        <v>750</v>
      </c>
      <c r="H74" s="51">
        <v>1</v>
      </c>
      <c r="I74" s="11">
        <v>3500</v>
      </c>
      <c r="J74" s="52">
        <f t="shared" si="17"/>
        <v>3500</v>
      </c>
      <c r="K74" s="51">
        <v>1</v>
      </c>
      <c r="L74" s="11">
        <v>15000</v>
      </c>
      <c r="M74" s="52">
        <f t="shared" si="18"/>
        <v>15000</v>
      </c>
      <c r="N74" s="51">
        <v>1</v>
      </c>
      <c r="O74" s="11">
        <v>43200</v>
      </c>
      <c r="P74" s="52">
        <f t="shared" si="19"/>
        <v>43200</v>
      </c>
      <c r="Q74" s="21" t="s">
        <v>261</v>
      </c>
      <c r="R74" s="1"/>
      <c r="S74" s="1"/>
    </row>
    <row r="75" spans="1:19">
      <c r="A75" s="8" t="s">
        <v>262</v>
      </c>
      <c r="B75" s="50" t="s">
        <v>21</v>
      </c>
      <c r="C75" s="8" t="s">
        <v>263</v>
      </c>
      <c r="D75" s="8" t="s">
        <v>58</v>
      </c>
      <c r="E75" s="51">
        <v>1</v>
      </c>
      <c r="F75" s="11">
        <v>300</v>
      </c>
      <c r="G75" s="52">
        <f t="shared" si="16"/>
        <v>300</v>
      </c>
      <c r="H75" s="51">
        <v>1</v>
      </c>
      <c r="I75" s="11">
        <v>1500</v>
      </c>
      <c r="J75" s="52">
        <f t="shared" si="17"/>
        <v>1500</v>
      </c>
      <c r="K75" s="51">
        <v>1</v>
      </c>
      <c r="L75" s="11">
        <v>6000</v>
      </c>
      <c r="M75" s="52">
        <f t="shared" si="18"/>
        <v>6000</v>
      </c>
      <c r="N75" s="51">
        <v>1</v>
      </c>
      <c r="O75" s="11">
        <v>14400</v>
      </c>
      <c r="P75" s="52">
        <f t="shared" si="19"/>
        <v>14400</v>
      </c>
      <c r="Q75" s="21" t="s">
        <v>264</v>
      </c>
      <c r="R75" s="1"/>
      <c r="S75" s="1"/>
    </row>
    <row r="76" spans="1:19">
      <c r="A76" s="14" t="s">
        <v>265</v>
      </c>
      <c r="B76" s="18" t="s">
        <v>22</v>
      </c>
      <c r="C76" s="14" t="s">
        <v>22</v>
      </c>
      <c r="D76" s="14"/>
      <c r="E76" s="15"/>
      <c r="F76" s="16"/>
      <c r="G76" s="16">
        <f>SUM(G77:G84)</f>
        <v>5250</v>
      </c>
      <c r="H76" s="15"/>
      <c r="I76" s="16"/>
      <c r="J76" s="16">
        <f>SUM(J77:J84)</f>
        <v>31000</v>
      </c>
      <c r="K76" s="15"/>
      <c r="L76" s="16"/>
      <c r="M76" s="16">
        <f>SUM(M77:M84)</f>
        <v>182000</v>
      </c>
      <c r="N76" s="15"/>
      <c r="O76" s="16"/>
      <c r="P76" s="16">
        <f>SUM(P77:P84)</f>
        <v>460800</v>
      </c>
      <c r="Q76" s="17"/>
      <c r="R76" s="1"/>
      <c r="S76" s="1"/>
    </row>
    <row r="77" spans="1:19">
      <c r="A77" s="8" t="s">
        <v>266</v>
      </c>
      <c r="B77" s="50" t="s">
        <v>22</v>
      </c>
      <c r="C77" s="8" t="s">
        <v>267</v>
      </c>
      <c r="D77" s="8" t="s">
        <v>58</v>
      </c>
      <c r="E77" s="51">
        <v>1</v>
      </c>
      <c r="F77" s="11">
        <v>1500</v>
      </c>
      <c r="G77" s="52">
        <f t="shared" ref="G77:G84" si="20">E77*F77</f>
        <v>1500</v>
      </c>
      <c r="H77" s="51">
        <v>1</v>
      </c>
      <c r="I77" s="11">
        <v>7500</v>
      </c>
      <c r="J77" s="52">
        <f t="shared" ref="J77:J84" si="21">H77*I77</f>
        <v>7500</v>
      </c>
      <c r="K77" s="51">
        <v>1</v>
      </c>
      <c r="L77" s="11">
        <v>35000</v>
      </c>
      <c r="M77" s="52">
        <f t="shared" ref="M77:M84" si="22">K77*L77</f>
        <v>35000</v>
      </c>
      <c r="N77" s="51">
        <v>1</v>
      </c>
      <c r="O77" s="11">
        <v>79200</v>
      </c>
      <c r="P77" s="52">
        <f t="shared" ref="P77:P84" si="23">N77*O77</f>
        <v>79200</v>
      </c>
      <c r="Q77" s="21" t="s">
        <v>268</v>
      </c>
      <c r="R77" s="1"/>
      <c r="S77" s="1"/>
    </row>
    <row r="78" spans="1:19">
      <c r="A78" s="8" t="s">
        <v>269</v>
      </c>
      <c r="B78" s="50" t="s">
        <v>22</v>
      </c>
      <c r="C78" s="8" t="s">
        <v>270</v>
      </c>
      <c r="D78" s="8" t="s">
        <v>58</v>
      </c>
      <c r="E78" s="51">
        <v>1</v>
      </c>
      <c r="F78" s="11">
        <v>1000</v>
      </c>
      <c r="G78" s="52">
        <f t="shared" si="20"/>
        <v>1000</v>
      </c>
      <c r="H78" s="51">
        <v>1</v>
      </c>
      <c r="I78" s="11">
        <v>8000</v>
      </c>
      <c r="J78" s="52">
        <f t="shared" si="21"/>
        <v>8000</v>
      </c>
      <c r="K78" s="51">
        <v>1</v>
      </c>
      <c r="L78" s="11">
        <v>45000</v>
      </c>
      <c r="M78" s="52">
        <f t="shared" si="22"/>
        <v>45000</v>
      </c>
      <c r="N78" s="51">
        <v>1</v>
      </c>
      <c r="O78" s="11">
        <v>115200</v>
      </c>
      <c r="P78" s="52">
        <f t="shared" si="23"/>
        <v>115200</v>
      </c>
      <c r="Q78" s="21" t="s">
        <v>271</v>
      </c>
      <c r="R78" s="1"/>
      <c r="S78" s="1"/>
    </row>
    <row r="79" spans="1:19">
      <c r="A79" s="8" t="s">
        <v>272</v>
      </c>
      <c r="B79" s="50" t="s">
        <v>22</v>
      </c>
      <c r="C79" s="8" t="s">
        <v>273</v>
      </c>
      <c r="D79" s="8" t="s">
        <v>58</v>
      </c>
      <c r="E79" s="51">
        <v>1</v>
      </c>
      <c r="F79" s="11">
        <v>500</v>
      </c>
      <c r="G79" s="52">
        <f t="shared" si="20"/>
        <v>500</v>
      </c>
      <c r="H79" s="51">
        <v>1</v>
      </c>
      <c r="I79" s="11">
        <v>3000</v>
      </c>
      <c r="J79" s="52">
        <f t="shared" si="21"/>
        <v>3000</v>
      </c>
      <c r="K79" s="51">
        <v>1</v>
      </c>
      <c r="L79" s="11">
        <v>12000</v>
      </c>
      <c r="M79" s="52">
        <f t="shared" si="22"/>
        <v>12000</v>
      </c>
      <c r="N79" s="51">
        <v>1</v>
      </c>
      <c r="O79" s="11">
        <v>25200</v>
      </c>
      <c r="P79" s="52">
        <f t="shared" si="23"/>
        <v>25200</v>
      </c>
      <c r="Q79" s="21" t="s">
        <v>274</v>
      </c>
      <c r="R79" s="1"/>
      <c r="S79" s="1"/>
    </row>
    <row r="80" spans="1:19">
      <c r="A80" s="8" t="s">
        <v>275</v>
      </c>
      <c r="B80" s="50" t="s">
        <v>22</v>
      </c>
      <c r="C80" s="8" t="s">
        <v>276</v>
      </c>
      <c r="D80" s="8" t="s">
        <v>58</v>
      </c>
      <c r="E80" s="51">
        <v>1</v>
      </c>
      <c r="F80" s="11">
        <v>750</v>
      </c>
      <c r="G80" s="52">
        <f t="shared" si="20"/>
        <v>750</v>
      </c>
      <c r="H80" s="51">
        <v>1</v>
      </c>
      <c r="I80" s="11">
        <v>4000</v>
      </c>
      <c r="J80" s="52">
        <f t="shared" si="21"/>
        <v>4000</v>
      </c>
      <c r="K80" s="51">
        <v>1</v>
      </c>
      <c r="L80" s="11">
        <v>18000</v>
      </c>
      <c r="M80" s="52">
        <f t="shared" si="22"/>
        <v>18000</v>
      </c>
      <c r="N80" s="51">
        <v>1</v>
      </c>
      <c r="O80" s="11">
        <v>43200</v>
      </c>
      <c r="P80" s="52">
        <f t="shared" si="23"/>
        <v>43200</v>
      </c>
      <c r="Q80" s="21" t="s">
        <v>277</v>
      </c>
      <c r="R80" s="1"/>
      <c r="S80" s="1"/>
    </row>
    <row r="81" spans="1:19">
      <c r="A81" s="8" t="s">
        <v>278</v>
      </c>
      <c r="B81" s="50" t="s">
        <v>22</v>
      </c>
      <c r="C81" s="8" t="s">
        <v>279</v>
      </c>
      <c r="D81" s="8" t="s">
        <v>58</v>
      </c>
      <c r="E81" s="51">
        <v>1</v>
      </c>
      <c r="F81" s="11">
        <v>500</v>
      </c>
      <c r="G81" s="52">
        <f t="shared" si="20"/>
        <v>500</v>
      </c>
      <c r="H81" s="51">
        <v>1</v>
      </c>
      <c r="I81" s="11">
        <v>3000</v>
      </c>
      <c r="J81" s="52">
        <f t="shared" si="21"/>
        <v>3000</v>
      </c>
      <c r="K81" s="51">
        <v>1</v>
      </c>
      <c r="L81" s="11">
        <v>15000</v>
      </c>
      <c r="M81" s="52">
        <f t="shared" si="22"/>
        <v>15000</v>
      </c>
      <c r="N81" s="51">
        <v>1</v>
      </c>
      <c r="O81" s="11">
        <v>36000</v>
      </c>
      <c r="P81" s="52">
        <f t="shared" si="23"/>
        <v>36000</v>
      </c>
      <c r="Q81" s="21" t="s">
        <v>280</v>
      </c>
      <c r="R81" s="1"/>
      <c r="S81" s="1"/>
    </row>
    <row r="82" spans="1:19">
      <c r="A82" s="8" t="s">
        <v>281</v>
      </c>
      <c r="B82" s="50" t="s">
        <v>22</v>
      </c>
      <c r="C82" s="8" t="s">
        <v>282</v>
      </c>
      <c r="D82" s="8" t="s">
        <v>58</v>
      </c>
      <c r="E82" s="51">
        <v>1</v>
      </c>
      <c r="F82" s="11">
        <v>750</v>
      </c>
      <c r="G82" s="52">
        <f t="shared" si="20"/>
        <v>750</v>
      </c>
      <c r="H82" s="51">
        <v>1</v>
      </c>
      <c r="I82" s="11">
        <v>4000</v>
      </c>
      <c r="J82" s="52">
        <f t="shared" si="21"/>
        <v>4000</v>
      </c>
      <c r="K82" s="51">
        <v>1</v>
      </c>
      <c r="L82" s="11">
        <v>25000</v>
      </c>
      <c r="M82" s="52">
        <f t="shared" si="22"/>
        <v>25000</v>
      </c>
      <c r="N82" s="51">
        <v>1</v>
      </c>
      <c r="O82" s="11">
        <v>72000</v>
      </c>
      <c r="P82" s="52">
        <f t="shared" si="23"/>
        <v>72000</v>
      </c>
      <c r="Q82" s="21" t="s">
        <v>283</v>
      </c>
      <c r="R82" s="1"/>
      <c r="S82" s="1"/>
    </row>
    <row r="83" spans="1:19">
      <c r="A83" s="8" t="s">
        <v>284</v>
      </c>
      <c r="B83" s="50" t="s">
        <v>22</v>
      </c>
      <c r="C83" s="8" t="s">
        <v>285</v>
      </c>
      <c r="D83" s="8" t="s">
        <v>58</v>
      </c>
      <c r="E83" s="51">
        <v>1</v>
      </c>
      <c r="F83" s="11">
        <v>0</v>
      </c>
      <c r="G83" s="52">
        <f t="shared" si="20"/>
        <v>0</v>
      </c>
      <c r="H83" s="51">
        <v>1</v>
      </c>
      <c r="I83" s="11">
        <v>0</v>
      </c>
      <c r="J83" s="52">
        <f t="shared" si="21"/>
        <v>0</v>
      </c>
      <c r="K83" s="51">
        <v>1</v>
      </c>
      <c r="L83" s="11">
        <v>25000</v>
      </c>
      <c r="M83" s="52">
        <f t="shared" si="22"/>
        <v>25000</v>
      </c>
      <c r="N83" s="51">
        <v>1</v>
      </c>
      <c r="O83" s="11">
        <v>72000</v>
      </c>
      <c r="P83" s="52">
        <f t="shared" si="23"/>
        <v>72000</v>
      </c>
      <c r="Q83" s="21" t="s">
        <v>286</v>
      </c>
      <c r="R83" s="1"/>
      <c r="S83" s="1"/>
    </row>
    <row r="84" spans="1:19">
      <c r="A84" s="8" t="s">
        <v>287</v>
      </c>
      <c r="B84" s="50" t="s">
        <v>22</v>
      </c>
      <c r="C84" s="8" t="s">
        <v>288</v>
      </c>
      <c r="D84" s="8" t="s">
        <v>58</v>
      </c>
      <c r="E84" s="51">
        <v>1</v>
      </c>
      <c r="F84" s="11">
        <v>250</v>
      </c>
      <c r="G84" s="52">
        <f t="shared" si="20"/>
        <v>250</v>
      </c>
      <c r="H84" s="51">
        <v>1</v>
      </c>
      <c r="I84" s="11">
        <v>1500</v>
      </c>
      <c r="J84" s="52">
        <f t="shared" si="21"/>
        <v>1500</v>
      </c>
      <c r="K84" s="51">
        <v>1</v>
      </c>
      <c r="L84" s="11">
        <v>7000</v>
      </c>
      <c r="M84" s="52">
        <f t="shared" si="22"/>
        <v>7000</v>
      </c>
      <c r="N84" s="51">
        <v>1</v>
      </c>
      <c r="O84" s="11">
        <v>18000</v>
      </c>
      <c r="P84" s="52">
        <f t="shared" si="23"/>
        <v>18000</v>
      </c>
      <c r="Q84" s="21" t="s">
        <v>289</v>
      </c>
      <c r="R84" s="1"/>
      <c r="S84" s="1"/>
    </row>
    <row r="85" spans="1:19">
      <c r="A85" s="14" t="s">
        <v>290</v>
      </c>
      <c r="B85" s="18" t="s">
        <v>291</v>
      </c>
      <c r="C85" s="14" t="s">
        <v>291</v>
      </c>
      <c r="D85" s="14"/>
      <c r="E85" s="15"/>
      <c r="F85" s="16"/>
      <c r="G85" s="16">
        <f>G86+G87</f>
        <v>12060.309278350516</v>
      </c>
      <c r="H85" s="15"/>
      <c r="I85" s="16"/>
      <c r="J85" s="16">
        <f>J86+J87</f>
        <v>51056.701030927834</v>
      </c>
      <c r="K85" s="15"/>
      <c r="L85" s="16"/>
      <c r="M85" s="16">
        <f>M86+M87</f>
        <v>195652.57731958764</v>
      </c>
      <c r="N85" s="15"/>
      <c r="O85" s="16"/>
      <c r="P85" s="16">
        <f>P86+P87</f>
        <v>702164.04123711342</v>
      </c>
      <c r="Q85" s="17"/>
      <c r="R85" s="1"/>
      <c r="S85" s="1"/>
    </row>
    <row r="86" spans="1:19" ht="28" customHeight="1">
      <c r="A86" s="8" t="s">
        <v>292</v>
      </c>
      <c r="B86" s="50" t="s">
        <v>23</v>
      </c>
      <c r="C86" s="8" t="s">
        <v>293</v>
      </c>
      <c r="D86" s="8" t="s">
        <v>294</v>
      </c>
      <c r="E86" s="52">
        <f>SUM(G7,G21,G38,G54,G64,G76)</f>
        <v>106350</v>
      </c>
      <c r="F86" s="54">
        <v>0.08</v>
      </c>
      <c r="G86" s="52">
        <f>E86*F86</f>
        <v>8508</v>
      </c>
      <c r="H86" s="52">
        <f>SUM(J7,J21,J38,J54,J64,J76)</f>
        <v>495250</v>
      </c>
      <c r="I86" s="54">
        <v>7.0000000000000007E-2</v>
      </c>
      <c r="J86" s="52">
        <f>H86*I86</f>
        <v>34667.5</v>
      </c>
      <c r="K86" s="52">
        <f>SUM(M7,M21,M38,M54,M64,M76)</f>
        <v>2108700</v>
      </c>
      <c r="L86" s="54">
        <v>0.06</v>
      </c>
      <c r="M86" s="52">
        <f>K86*L86</f>
        <v>126522</v>
      </c>
      <c r="N86" s="52">
        <f>SUM(P7,P21,P38,P54,P64,P76)</f>
        <v>5239224</v>
      </c>
      <c r="O86" s="54">
        <v>0.1</v>
      </c>
      <c r="P86" s="52">
        <f>N86*O86</f>
        <v>523922.4</v>
      </c>
      <c r="Q86" s="21" t="s">
        <v>295</v>
      </c>
      <c r="R86" s="1"/>
      <c r="S86" s="1"/>
    </row>
    <row r="87" spans="1:19" ht="42" customHeight="1">
      <c r="A87" s="19" t="s">
        <v>296</v>
      </c>
      <c r="B87" s="55" t="s">
        <v>24</v>
      </c>
      <c r="C87" s="19" t="s">
        <v>297</v>
      </c>
      <c r="D87" s="19" t="s">
        <v>294</v>
      </c>
      <c r="E87" s="56">
        <f>SUM(G7,G21,G38,G54,G64,G76)+G86</f>
        <v>114858</v>
      </c>
      <c r="F87" s="57">
        <v>0.03</v>
      </c>
      <c r="G87" s="56">
        <f>E87*F87/(1-F87)</f>
        <v>3552.3092783505153</v>
      </c>
      <c r="H87" s="56">
        <f>SUM(J7,J21,J38,J54,J64,J76)+J86</f>
        <v>529917.5</v>
      </c>
      <c r="I87" s="57">
        <v>0.03</v>
      </c>
      <c r="J87" s="56">
        <f>H87*I87/(1-I87)</f>
        <v>16389.201030927834</v>
      </c>
      <c r="K87" s="56">
        <f>SUM(M7,M21,M38,M54,M64,M76)+M86</f>
        <v>2235222</v>
      </c>
      <c r="L87" s="57">
        <v>0.03</v>
      </c>
      <c r="M87" s="56">
        <f>K87*L87/(1-L87)</f>
        <v>69130.577319587639</v>
      </c>
      <c r="N87" s="56">
        <f>SUM(P7,P21,P38,P54,P64,P76)+P86</f>
        <v>5763146.4000000004</v>
      </c>
      <c r="O87" s="57">
        <v>0.03</v>
      </c>
      <c r="P87" s="56">
        <f>N87*O87/(1-O87)</f>
        <v>178241.64123711339</v>
      </c>
      <c r="Q87" s="22" t="s">
        <v>298</v>
      </c>
      <c r="R87" s="1"/>
      <c r="S87" s="1"/>
    </row>
    <row r="88" spans="1:19">
      <c r="A88" s="58" t="s">
        <v>25</v>
      </c>
      <c r="B88" s="58"/>
      <c r="C88" s="58" t="s">
        <v>299</v>
      </c>
      <c r="D88" s="58"/>
      <c r="E88" s="58"/>
      <c r="F88" s="59"/>
      <c r="G88" s="59">
        <f>SUM(G7,G21,G38,G54,G64,G76,G85)</f>
        <v>118410.30927835051</v>
      </c>
      <c r="H88" s="58"/>
      <c r="I88" s="59"/>
      <c r="J88" s="59">
        <f>SUM(J7,J21,J38,J54,J64,J76,J85)</f>
        <v>546306.70103092783</v>
      </c>
      <c r="K88" s="58"/>
      <c r="L88" s="59"/>
      <c r="M88" s="59">
        <f>SUM(M7,M21,M38,M54,M64,M76,M85)</f>
        <v>2304352.5773195876</v>
      </c>
      <c r="N88" s="58"/>
      <c r="O88" s="59"/>
      <c r="P88" s="59">
        <f>SUM(P7,P21,P38,P54,P64,P76,P85)</f>
        <v>5941388.0412371131</v>
      </c>
      <c r="Q88" s="58"/>
      <c r="R88" s="1"/>
      <c r="S88" s="1"/>
    </row>
    <row r="89" spans="1:1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E7D78"/>
  </sheetPr>
  <dimension ref="A1:S160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"/>
  <cols>
    <col min="1" max="1" width="10" customWidth="1"/>
    <col min="2" max="2" width="45" customWidth="1"/>
    <col min="3" max="3" width="14" customWidth="1"/>
    <col min="4" max="7" width="16" customWidth="1"/>
    <col min="8" max="8" width="52" customWidth="1"/>
  </cols>
  <sheetData>
    <row r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0">
      <c r="A2" s="2" t="s">
        <v>300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>
      <c r="A3" s="3"/>
      <c r="B3" s="3"/>
      <c r="C3" s="3"/>
      <c r="D3" s="3"/>
      <c r="E3" s="3"/>
      <c r="F3" s="3"/>
      <c r="G3" s="3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>
      <c r="A4" s="4" t="s">
        <v>301</v>
      </c>
      <c r="B4" s="4"/>
      <c r="C4" s="4"/>
      <c r="D4" s="4"/>
      <c r="E4" s="4"/>
      <c r="F4" s="4"/>
      <c r="G4" s="4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26">
      <c r="A6" s="5" t="s">
        <v>302</v>
      </c>
      <c r="B6" s="6" t="s">
        <v>303</v>
      </c>
      <c r="C6" s="6" t="s">
        <v>41</v>
      </c>
      <c r="D6" s="6" t="s">
        <v>8</v>
      </c>
      <c r="E6" s="6" t="s">
        <v>10</v>
      </c>
      <c r="F6" s="6" t="s">
        <v>12</v>
      </c>
      <c r="G6" s="6" t="s">
        <v>14</v>
      </c>
      <c r="H6" s="7" t="s">
        <v>304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>
      <c r="A7" s="8" t="s">
        <v>305</v>
      </c>
      <c r="B7" s="8" t="s">
        <v>306</v>
      </c>
      <c r="C7" s="8" t="s">
        <v>307</v>
      </c>
      <c r="D7" s="10">
        <v>500</v>
      </c>
      <c r="E7" s="10">
        <v>1500</v>
      </c>
      <c r="F7" s="10">
        <v>5000</v>
      </c>
      <c r="G7" s="11">
        <v>8640</v>
      </c>
      <c r="H7" s="21" t="s">
        <v>308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>
      <c r="A8" s="8" t="s">
        <v>309</v>
      </c>
      <c r="B8" s="8" t="s">
        <v>310</v>
      </c>
      <c r="C8" s="8" t="s">
        <v>307</v>
      </c>
      <c r="D8" s="10">
        <v>300</v>
      </c>
      <c r="E8" s="10">
        <v>1000</v>
      </c>
      <c r="F8" s="10">
        <v>4000</v>
      </c>
      <c r="G8" s="11">
        <v>5760</v>
      </c>
      <c r="H8" s="21" t="s">
        <v>311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>
      <c r="A9" s="8" t="s">
        <v>312</v>
      </c>
      <c r="B9" s="8" t="s">
        <v>313</v>
      </c>
      <c r="C9" s="8" t="s">
        <v>58</v>
      </c>
      <c r="D9" s="10">
        <v>400</v>
      </c>
      <c r="E9" s="10">
        <v>1200</v>
      </c>
      <c r="F9" s="10">
        <v>5000</v>
      </c>
      <c r="G9" s="11">
        <v>10800</v>
      </c>
      <c r="H9" s="21" t="s">
        <v>314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>
      <c r="A10" s="8" t="s">
        <v>315</v>
      </c>
      <c r="B10" s="8" t="s">
        <v>316</v>
      </c>
      <c r="C10" s="8" t="s">
        <v>58</v>
      </c>
      <c r="D10" s="10">
        <v>700</v>
      </c>
      <c r="E10" s="10">
        <v>2500</v>
      </c>
      <c r="F10" s="10">
        <v>9000</v>
      </c>
      <c r="G10" s="11">
        <v>21600</v>
      </c>
      <c r="H10" s="21" t="s">
        <v>317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>
      <c r="A11" s="8" t="s">
        <v>318</v>
      </c>
      <c r="B11" s="8" t="s">
        <v>319</v>
      </c>
      <c r="C11" s="8" t="s">
        <v>58</v>
      </c>
      <c r="D11" s="10">
        <v>350</v>
      </c>
      <c r="E11" s="10">
        <v>1200</v>
      </c>
      <c r="F11" s="10">
        <v>4000</v>
      </c>
      <c r="G11" s="11">
        <v>10800</v>
      </c>
      <c r="H11" s="21" t="s">
        <v>320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>
      <c r="A12" s="8" t="s">
        <v>321</v>
      </c>
      <c r="B12" s="8" t="s">
        <v>322</v>
      </c>
      <c r="C12" s="8" t="s">
        <v>58</v>
      </c>
      <c r="D12" s="10">
        <v>700</v>
      </c>
      <c r="E12" s="10">
        <v>3000</v>
      </c>
      <c r="F12" s="10">
        <v>12000</v>
      </c>
      <c r="G12" s="11">
        <v>32400</v>
      </c>
      <c r="H12" s="21" t="s">
        <v>323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>
      <c r="A13" s="8" t="s">
        <v>324</v>
      </c>
      <c r="B13" s="8" t="s">
        <v>325</v>
      </c>
      <c r="C13" s="8" t="s">
        <v>326</v>
      </c>
      <c r="D13" s="10">
        <v>350</v>
      </c>
      <c r="E13" s="10">
        <v>1000</v>
      </c>
      <c r="F13" s="10">
        <v>3000</v>
      </c>
      <c r="G13" s="11">
        <v>7200</v>
      </c>
      <c r="H13" s="21" t="s">
        <v>327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>
      <c r="A14" s="8" t="s">
        <v>328</v>
      </c>
      <c r="B14" s="8" t="s">
        <v>329</v>
      </c>
      <c r="C14" s="8" t="s">
        <v>58</v>
      </c>
      <c r="D14" s="10">
        <v>300</v>
      </c>
      <c r="E14" s="10">
        <v>1200</v>
      </c>
      <c r="F14" s="10">
        <v>4000</v>
      </c>
      <c r="G14" s="11">
        <v>10080</v>
      </c>
      <c r="H14" s="21" t="s">
        <v>330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>
      <c r="A15" s="8" t="s">
        <v>331</v>
      </c>
      <c r="B15" s="8" t="s">
        <v>332</v>
      </c>
      <c r="C15" s="8" t="s">
        <v>58</v>
      </c>
      <c r="D15" s="10">
        <v>250</v>
      </c>
      <c r="E15" s="10">
        <v>700</v>
      </c>
      <c r="F15" s="10">
        <v>2500</v>
      </c>
      <c r="G15" s="11">
        <v>5760</v>
      </c>
      <c r="H15" s="21" t="s">
        <v>333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>
      <c r="A16" s="8" t="s">
        <v>334</v>
      </c>
      <c r="B16" s="8" t="s">
        <v>335</v>
      </c>
      <c r="C16" s="8" t="s">
        <v>58</v>
      </c>
      <c r="D16" s="10">
        <v>400</v>
      </c>
      <c r="E16" s="10">
        <v>1500</v>
      </c>
      <c r="F16" s="10">
        <v>4000</v>
      </c>
      <c r="G16" s="11">
        <v>10800</v>
      </c>
      <c r="H16" s="21" t="s">
        <v>336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>
      <c r="A17" s="8" t="s">
        <v>337</v>
      </c>
      <c r="B17" s="8" t="s">
        <v>338</v>
      </c>
      <c r="C17" s="8" t="s">
        <v>58</v>
      </c>
      <c r="D17" s="10">
        <v>250</v>
      </c>
      <c r="E17" s="10">
        <v>800</v>
      </c>
      <c r="F17" s="10">
        <v>3000</v>
      </c>
      <c r="G17" s="11">
        <v>7200</v>
      </c>
      <c r="H17" s="21" t="s">
        <v>339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>
      <c r="A18" s="8" t="s">
        <v>340</v>
      </c>
      <c r="B18" s="8" t="s">
        <v>341</v>
      </c>
      <c r="C18" s="8" t="s">
        <v>342</v>
      </c>
      <c r="D18" s="10">
        <v>150</v>
      </c>
      <c r="E18" s="10">
        <v>400</v>
      </c>
      <c r="F18" s="10">
        <v>1500</v>
      </c>
      <c r="G18" s="11">
        <v>3600</v>
      </c>
      <c r="H18" s="21" t="s">
        <v>343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>
      <c r="A19" s="8" t="s">
        <v>344</v>
      </c>
      <c r="B19" s="8" t="s">
        <v>345</v>
      </c>
      <c r="C19" s="8" t="s">
        <v>58</v>
      </c>
      <c r="D19" s="10">
        <v>250</v>
      </c>
      <c r="E19" s="10">
        <v>1000</v>
      </c>
      <c r="F19" s="10">
        <v>4000</v>
      </c>
      <c r="G19" s="11">
        <v>8640</v>
      </c>
      <c r="H19" s="21" t="s">
        <v>346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>
      <c r="A20" s="8" t="s">
        <v>347</v>
      </c>
      <c r="B20" s="8" t="s">
        <v>348</v>
      </c>
      <c r="C20" s="8" t="s">
        <v>58</v>
      </c>
      <c r="D20" s="10">
        <v>150</v>
      </c>
      <c r="E20" s="10">
        <v>700</v>
      </c>
      <c r="F20" s="10">
        <v>2000</v>
      </c>
      <c r="G20" s="11">
        <v>4320</v>
      </c>
      <c r="H20" s="21" t="s">
        <v>349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>
      <c r="A21" s="8" t="s">
        <v>350</v>
      </c>
      <c r="B21" s="8" t="s">
        <v>351</v>
      </c>
      <c r="C21" s="8" t="s">
        <v>58</v>
      </c>
      <c r="D21" s="10">
        <v>250</v>
      </c>
      <c r="E21" s="10">
        <v>1000</v>
      </c>
      <c r="F21" s="10">
        <v>4000</v>
      </c>
      <c r="G21" s="11">
        <v>8640</v>
      </c>
      <c r="H21" s="21" t="s">
        <v>352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>
      <c r="A22" s="8" t="s">
        <v>353</v>
      </c>
      <c r="B22" s="8" t="s">
        <v>354</v>
      </c>
      <c r="C22" s="8" t="s">
        <v>355</v>
      </c>
      <c r="D22" s="10">
        <v>300</v>
      </c>
      <c r="E22" s="10">
        <v>1200</v>
      </c>
      <c r="F22" s="10">
        <v>5000</v>
      </c>
      <c r="G22" s="11">
        <v>10800</v>
      </c>
      <c r="H22" s="21" t="s">
        <v>356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>
      <c r="A23" s="60" t="s">
        <v>357</v>
      </c>
      <c r="B23" s="60" t="s">
        <v>358</v>
      </c>
      <c r="C23" s="60" t="s">
        <v>355</v>
      </c>
      <c r="D23" s="12">
        <v>300</v>
      </c>
      <c r="E23" s="12">
        <v>1300</v>
      </c>
      <c r="F23" s="12">
        <v>5000</v>
      </c>
      <c r="G23" s="13">
        <v>12960</v>
      </c>
      <c r="H23" s="61" t="s">
        <v>359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>
      <c r="A24" s="47" t="s">
        <v>25</v>
      </c>
      <c r="B24" s="47" t="s">
        <v>360</v>
      </c>
      <c r="C24" s="47"/>
      <c r="D24" s="48">
        <f>SUM(D7:D23)</f>
        <v>5900</v>
      </c>
      <c r="E24" s="48">
        <f>SUM(E7:E23)</f>
        <v>21200</v>
      </c>
      <c r="F24" s="48">
        <f>SUM(F7:F23)</f>
        <v>77000</v>
      </c>
      <c r="G24" s="48">
        <f>SUM(G7:G23)</f>
        <v>180000</v>
      </c>
      <c r="H24" s="47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776A6"/>
  </sheetPr>
  <dimension ref="A1:S160"/>
  <sheetViews>
    <sheetView showGridLines="0" workbookViewId="0">
      <selection activeCell="A2" sqref="A2"/>
    </sheetView>
  </sheetViews>
  <sheetFormatPr defaultRowHeight="14"/>
  <cols>
    <col min="1" max="1" width="31" customWidth="1"/>
    <col min="2" max="5" width="19" customWidth="1"/>
    <col min="6" max="6" width="53" customWidth="1"/>
  </cols>
  <sheetData>
    <row r="1" spans="1:19">
      <c r="A1" s="8"/>
      <c r="B1" s="8"/>
      <c r="C1" s="8"/>
      <c r="D1" s="8"/>
      <c r="E1" s="8"/>
      <c r="F1" s="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0">
      <c r="A2" s="23" t="s">
        <v>361</v>
      </c>
      <c r="B2" s="8"/>
      <c r="C2" s="8"/>
      <c r="D2" s="8"/>
      <c r="E2" s="8"/>
      <c r="F2" s="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>
      <c r="A3" s="24"/>
      <c r="B3" s="24"/>
      <c r="C3" s="24"/>
      <c r="D3" s="24"/>
      <c r="E3" s="24"/>
      <c r="F3" s="24"/>
      <c r="G3" s="3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>
      <c r="A4" s="25" t="s">
        <v>362</v>
      </c>
      <c r="B4" s="25"/>
      <c r="C4" s="25"/>
      <c r="D4" s="25"/>
      <c r="E4" s="25"/>
      <c r="F4" s="25"/>
      <c r="G4" s="4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>
      <c r="A5" s="8"/>
      <c r="B5" s="8"/>
      <c r="C5" s="8"/>
      <c r="D5" s="8"/>
      <c r="E5" s="8"/>
      <c r="F5" s="8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>
      <c r="A6" s="5" t="s">
        <v>363</v>
      </c>
      <c r="B6" s="6" t="s">
        <v>8</v>
      </c>
      <c r="C6" s="6" t="s">
        <v>10</v>
      </c>
      <c r="D6" s="6" t="s">
        <v>12</v>
      </c>
      <c r="E6" s="6" t="s">
        <v>14</v>
      </c>
      <c r="F6" s="7" t="s">
        <v>54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>
      <c r="A7" s="8" t="s">
        <v>364</v>
      </c>
      <c r="B7" s="9" t="s">
        <v>365</v>
      </c>
      <c r="C7" s="9" t="s">
        <v>365</v>
      </c>
      <c r="D7" s="9" t="s">
        <v>365</v>
      </c>
      <c r="E7" s="9" t="s">
        <v>365</v>
      </c>
      <c r="F7" s="21" t="s">
        <v>366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>
      <c r="A8" s="8" t="s">
        <v>367</v>
      </c>
      <c r="B8" s="9">
        <v>10</v>
      </c>
      <c r="C8" s="9">
        <v>13</v>
      </c>
      <c r="D8" s="9">
        <v>17</v>
      </c>
      <c r="E8" s="9">
        <v>22</v>
      </c>
      <c r="F8" s="21" t="s">
        <v>368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>
      <c r="A9" s="8" t="s">
        <v>369</v>
      </c>
      <c r="B9" s="9">
        <v>3</v>
      </c>
      <c r="C9" s="9">
        <v>5</v>
      </c>
      <c r="D9" s="9">
        <v>8</v>
      </c>
      <c r="E9" s="9">
        <v>12</v>
      </c>
      <c r="F9" s="21" t="s">
        <v>370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>
      <c r="A10" s="8" t="s">
        <v>371</v>
      </c>
      <c r="B10" s="9">
        <v>6</v>
      </c>
      <c r="C10" s="9">
        <v>10</v>
      </c>
      <c r="D10" s="9">
        <v>16</v>
      </c>
      <c r="E10" s="9">
        <v>22</v>
      </c>
      <c r="F10" s="21" t="s">
        <v>372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>
      <c r="A11" s="8" t="s">
        <v>373</v>
      </c>
      <c r="B11" s="9">
        <v>28</v>
      </c>
      <c r="C11" s="9">
        <v>28</v>
      </c>
      <c r="D11" s="9">
        <v>28</v>
      </c>
      <c r="E11" s="9">
        <v>28</v>
      </c>
      <c r="F11" s="21" t="s">
        <v>374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>
      <c r="A12" s="8" t="s">
        <v>375</v>
      </c>
      <c r="B12" s="9">
        <v>40</v>
      </c>
      <c r="C12" s="9">
        <v>60</v>
      </c>
      <c r="D12" s="9">
        <v>100</v>
      </c>
      <c r="E12" s="9">
        <v>140</v>
      </c>
      <c r="F12" s="21" t="s">
        <v>376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>
      <c r="A13" s="8" t="s">
        <v>377</v>
      </c>
      <c r="B13" s="9">
        <v>4</v>
      </c>
      <c r="C13" s="9">
        <v>6</v>
      </c>
      <c r="D13" s="9">
        <v>8</v>
      </c>
      <c r="E13" s="9">
        <v>10</v>
      </c>
      <c r="F13" s="21" t="s">
        <v>378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>
      <c r="A14" s="8" t="s">
        <v>379</v>
      </c>
      <c r="B14" s="9">
        <v>2</v>
      </c>
      <c r="C14" s="9">
        <v>3</v>
      </c>
      <c r="D14" s="9">
        <v>5</v>
      </c>
      <c r="E14" s="9">
        <v>7</v>
      </c>
      <c r="F14" s="21" t="s">
        <v>380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>
      <c r="A15" s="8" t="s">
        <v>381</v>
      </c>
      <c r="B15" s="9">
        <v>20</v>
      </c>
      <c r="C15" s="9">
        <v>40</v>
      </c>
      <c r="D15" s="9">
        <v>80</v>
      </c>
      <c r="E15" s="9">
        <v>140</v>
      </c>
      <c r="F15" s="21" t="s">
        <v>382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>
      <c r="A16" s="19" t="s">
        <v>383</v>
      </c>
      <c r="B16" s="20" t="s">
        <v>9</v>
      </c>
      <c r="C16" s="20" t="s">
        <v>11</v>
      </c>
      <c r="D16" s="20" t="s">
        <v>13</v>
      </c>
      <c r="E16" s="20" t="s">
        <v>15</v>
      </c>
      <c r="F16" s="22" t="s">
        <v>384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>
      <c r="A17" s="8"/>
      <c r="B17" s="8"/>
      <c r="C17" s="8"/>
      <c r="D17" s="8"/>
      <c r="E17" s="8"/>
      <c r="F17" s="8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>
      <c r="A18" s="14" t="s">
        <v>385</v>
      </c>
      <c r="B18" s="14"/>
      <c r="C18" s="14"/>
      <c r="D18" s="14"/>
      <c r="E18" s="14"/>
      <c r="F18" s="14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44" customHeight="1">
      <c r="A19" s="19" t="s">
        <v>8</v>
      </c>
      <c r="B19" s="67" t="s">
        <v>386</v>
      </c>
      <c r="C19" s="67"/>
      <c r="D19" s="67"/>
      <c r="E19" s="67"/>
      <c r="F19" s="67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44" customHeight="1">
      <c r="A20" s="19" t="s">
        <v>10</v>
      </c>
      <c r="B20" s="67" t="s">
        <v>387</v>
      </c>
      <c r="C20" s="67"/>
      <c r="D20" s="67"/>
      <c r="E20" s="67"/>
      <c r="F20" s="67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44" customHeight="1">
      <c r="A21" s="19" t="s">
        <v>12</v>
      </c>
      <c r="B21" s="67" t="s">
        <v>388</v>
      </c>
      <c r="C21" s="67"/>
      <c r="D21" s="67"/>
      <c r="E21" s="67"/>
      <c r="F21" s="67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44" customHeight="1">
      <c r="A22" s="19" t="s">
        <v>14</v>
      </c>
      <c r="B22" s="67" t="s">
        <v>389</v>
      </c>
      <c r="C22" s="67"/>
      <c r="D22" s="67"/>
      <c r="E22" s="67"/>
      <c r="F22" s="67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>
      <c r="A23" s="8"/>
      <c r="B23" s="8"/>
      <c r="C23" s="8"/>
      <c r="D23" s="8"/>
      <c r="E23" s="8"/>
      <c r="F23" s="8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>
      <c r="A24" s="14" t="s">
        <v>390</v>
      </c>
      <c r="B24" s="14"/>
      <c r="C24" s="14"/>
      <c r="D24" s="14"/>
      <c r="E24" s="14"/>
      <c r="F24" s="14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48" customHeight="1">
      <c r="A25" s="8" t="s">
        <v>391</v>
      </c>
      <c r="B25" s="66" t="s">
        <v>392</v>
      </c>
      <c r="C25" s="66"/>
      <c r="D25" s="66"/>
      <c r="E25" s="66"/>
      <c r="F25" s="66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48" customHeight="1">
      <c r="A26" s="8" t="s">
        <v>393</v>
      </c>
      <c r="B26" s="66" t="s">
        <v>394</v>
      </c>
      <c r="C26" s="66"/>
      <c r="D26" s="66"/>
      <c r="E26" s="66"/>
      <c r="F26" s="66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48" customHeight="1">
      <c r="A27" s="8" t="s">
        <v>395</v>
      </c>
      <c r="B27" s="66" t="s">
        <v>396</v>
      </c>
      <c r="C27" s="66"/>
      <c r="D27" s="66"/>
      <c r="E27" s="66"/>
      <c r="F27" s="66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48" customHeight="1">
      <c r="A28" s="8" t="s">
        <v>397</v>
      </c>
      <c r="B28" s="66" t="s">
        <v>398</v>
      </c>
      <c r="C28" s="66"/>
      <c r="D28" s="66"/>
      <c r="E28" s="66"/>
      <c r="F28" s="66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48" customHeight="1">
      <c r="A29" s="8" t="s">
        <v>399</v>
      </c>
      <c r="B29" s="66" t="s">
        <v>400</v>
      </c>
      <c r="C29" s="66"/>
      <c r="D29" s="66"/>
      <c r="E29" s="66"/>
      <c r="F29" s="66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48" customHeight="1">
      <c r="A30" s="8" t="s">
        <v>401</v>
      </c>
      <c r="B30" s="66" t="s">
        <v>402</v>
      </c>
      <c r="C30" s="66"/>
      <c r="D30" s="66"/>
      <c r="E30" s="66"/>
      <c r="F30" s="66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>
      <c r="A31" s="8"/>
      <c r="B31" s="8"/>
      <c r="C31" s="8"/>
      <c r="D31" s="8"/>
      <c r="E31" s="8"/>
      <c r="F31" s="8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>
      <c r="A32" s="14" t="s">
        <v>403</v>
      </c>
      <c r="B32" s="14"/>
      <c r="C32" s="14"/>
      <c r="D32" s="14"/>
      <c r="E32" s="14"/>
      <c r="F32" s="14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42" customHeight="1">
      <c r="A33" s="19" t="s">
        <v>404</v>
      </c>
      <c r="B33" s="67" t="s">
        <v>405</v>
      </c>
      <c r="C33" s="67"/>
      <c r="D33" s="67"/>
      <c r="E33" s="67"/>
      <c r="F33" s="67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42" customHeight="1">
      <c r="A34" s="19" t="s">
        <v>406</v>
      </c>
      <c r="B34" s="67" t="s">
        <v>407</v>
      </c>
      <c r="C34" s="67"/>
      <c r="D34" s="67"/>
      <c r="E34" s="67"/>
      <c r="F34" s="67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42" customHeight="1">
      <c r="A35" s="19" t="s">
        <v>408</v>
      </c>
      <c r="B35" s="67" t="s">
        <v>409</v>
      </c>
      <c r="C35" s="67"/>
      <c r="D35" s="67"/>
      <c r="E35" s="67"/>
      <c r="F35" s="67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42" customHeight="1">
      <c r="A36" s="19" t="s">
        <v>410</v>
      </c>
      <c r="B36" s="67" t="s">
        <v>411</v>
      </c>
      <c r="C36" s="67"/>
      <c r="D36" s="67"/>
      <c r="E36" s="67"/>
      <c r="F36" s="67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>
      <c r="A37" s="8"/>
      <c r="B37" s="8"/>
      <c r="C37" s="8"/>
      <c r="D37" s="8"/>
      <c r="E37" s="8"/>
      <c r="F37" s="8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</sheetData>
  <mergeCells count="14">
    <mergeCell ref="B33:F33"/>
    <mergeCell ref="B34:F34"/>
    <mergeCell ref="B35:F35"/>
    <mergeCell ref="B36:F36"/>
    <mergeCell ref="B26:F26"/>
    <mergeCell ref="B27:F27"/>
    <mergeCell ref="B28:F28"/>
    <mergeCell ref="B29:F29"/>
    <mergeCell ref="B30:F30"/>
    <mergeCell ref="B19:F19"/>
    <mergeCell ref="B20:F20"/>
    <mergeCell ref="B21:F21"/>
    <mergeCell ref="B22:F22"/>
    <mergeCell ref="B25:F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Budget Summary</vt:lpstr>
      <vt:lpstr>Detailed Budget</vt:lpstr>
      <vt:lpstr>Props &amp; Period</vt:lpstr>
      <vt:lpstr>Assumptions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B. Haley</dc:creator>
  <cp:lastModifiedBy>Gary B. Haley</cp:lastModifiedBy>
  <dcterms:created xsi:type="dcterms:W3CDTF">2026-09-24T05:18:51Z</dcterms:created>
  <dcterms:modified xsi:type="dcterms:W3CDTF">2026-09-24T05:18:51Z</dcterms:modified>
</cp:coreProperties>
</file>