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gary\Documents\Documents\$Projects\Screenplays\MoVamWolfe\Resources\"/>
    </mc:Choice>
  </mc:AlternateContent>
  <xr:revisionPtr revIDLastSave="0" documentId="8_{4A8D24BA-9917-4318-BC89-DC13A60D35BD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ummary" sheetId="1" r:id="rId1"/>
    <sheet name="Detailed Budget" sheetId="2" r:id="rId2"/>
    <sheet name="Props" sheetId="3" r:id="rId3"/>
    <sheet name="Assumptions" sheetId="4" r:id="rId4"/>
  </sheets>
  <calcPr calcId="181029"/>
</workbook>
</file>

<file path=xl/calcChain.xml><?xml version="1.0" encoding="utf-8"?>
<calcChain xmlns="http://schemas.openxmlformats.org/spreadsheetml/2006/main">
  <c r="H32" i="3" l="1"/>
  <c r="G32" i="3"/>
  <c r="F32" i="3"/>
  <c r="E32" i="3"/>
  <c r="H93" i="2"/>
  <c r="E30" i="1" s="1"/>
  <c r="G93" i="2"/>
  <c r="D30" i="1" s="1"/>
  <c r="F93" i="2"/>
  <c r="C30" i="1" s="1"/>
  <c r="E93" i="2"/>
  <c r="B30" i="1" s="1"/>
  <c r="H34" i="2"/>
  <c r="G34" i="2"/>
  <c r="F34" i="2"/>
  <c r="E34" i="2"/>
  <c r="E29" i="1"/>
  <c r="D29" i="1"/>
  <c r="C29" i="1"/>
  <c r="B29" i="1"/>
  <c r="E28" i="1"/>
  <c r="D28" i="1"/>
  <c r="C28" i="1"/>
  <c r="B28" i="1"/>
  <c r="E27" i="1"/>
  <c r="D27" i="1"/>
  <c r="C27" i="1"/>
  <c r="B27" i="1"/>
  <c r="E26" i="1"/>
  <c r="D26" i="1"/>
  <c r="C26" i="1"/>
  <c r="B26" i="1"/>
  <c r="E25" i="1"/>
  <c r="D25" i="1"/>
  <c r="C25" i="1"/>
  <c r="B25" i="1"/>
  <c r="E24" i="1"/>
  <c r="D24" i="1"/>
  <c r="C24" i="1"/>
  <c r="B24" i="1"/>
  <c r="E23" i="1"/>
  <c r="D23" i="1"/>
  <c r="C23" i="1"/>
  <c r="B23" i="1"/>
  <c r="E22" i="1"/>
  <c r="D22" i="1"/>
  <c r="C22" i="1"/>
  <c r="B22" i="1"/>
  <c r="E21" i="1"/>
  <c r="D21" i="1"/>
  <c r="C21" i="1"/>
  <c r="B21" i="1"/>
  <c r="E20" i="1"/>
  <c r="D20" i="1"/>
  <c r="C20" i="1"/>
  <c r="B20" i="1"/>
  <c r="E19" i="1"/>
  <c r="D19" i="1"/>
  <c r="C19" i="1"/>
  <c r="B19" i="1"/>
  <c r="E18" i="1"/>
  <c r="D18" i="1"/>
  <c r="C18" i="1"/>
  <c r="B18" i="1"/>
  <c r="E17" i="1"/>
  <c r="D17" i="1"/>
  <c r="C17" i="1"/>
  <c r="B17" i="1"/>
  <c r="E16" i="1"/>
  <c r="D16" i="1"/>
  <c r="C16" i="1"/>
  <c r="B16" i="1"/>
  <c r="E15" i="1"/>
  <c r="D15" i="1"/>
  <c r="C15" i="1"/>
  <c r="B15" i="1"/>
  <c r="E10" i="1"/>
  <c r="D10" i="1"/>
  <c r="C10" i="1"/>
  <c r="B10" i="1"/>
  <c r="F94" i="2" l="1"/>
  <c r="G94" i="2"/>
  <c r="G95" i="2" s="1"/>
  <c r="E94" i="2"/>
  <c r="H94" i="2"/>
  <c r="E95" i="2"/>
  <c r="F95" i="2"/>
  <c r="G97" i="2" l="1"/>
  <c r="D6" i="1" s="1"/>
  <c r="D31" i="1"/>
  <c r="D32" i="1" s="1"/>
  <c r="H95" i="2"/>
  <c r="H97" i="2" s="1"/>
  <c r="E6" i="1" s="1"/>
  <c r="E31" i="1"/>
  <c r="E32" i="1" s="1"/>
  <c r="B31" i="1"/>
  <c r="B32" i="1" s="1"/>
  <c r="C31" i="1"/>
  <c r="C32" i="1" s="1"/>
  <c r="E97" i="2"/>
  <c r="B6" i="1" s="1"/>
  <c r="F97" i="2"/>
  <c r="C6" i="1" s="1"/>
</calcChain>
</file>

<file path=xl/sharedStrings.xml><?xml version="1.0" encoding="utf-8"?>
<sst xmlns="http://schemas.openxmlformats.org/spreadsheetml/2006/main" count="680" uniqueCount="456">
  <si>
    <t>Mo vam Wolfe — Four Production Budget Options</t>
  </si>
  <si>
    <t>Budget option</t>
  </si>
  <si>
    <t>Micro</t>
  </si>
  <si>
    <t>Ultra-low</t>
  </si>
  <si>
    <t>Low</t>
  </si>
  <si>
    <t>Production company</t>
  </si>
  <si>
    <t>Estimated total</t>
  </si>
  <si>
    <t>Key assumption</t>
  </si>
  <si>
    <t>Production model</t>
  </si>
  <si>
    <t>Independent/nonunion mix</t>
  </si>
  <si>
    <t>Union low-budget</t>
  </si>
  <si>
    <t>Full union company</t>
  </si>
  <si>
    <t>Shoot days</t>
  </si>
  <si>
    <t>Creature/VFX approach</t>
  </si>
  <si>
    <t>Selective / hybrid</t>
  </si>
  <si>
    <t>Expanded hybrid</t>
  </si>
  <si>
    <t>Robust practical + CG</t>
  </si>
  <si>
    <t>High-end practical + CG</t>
  </si>
  <si>
    <t>Tax incentives</t>
  </si>
  <si>
    <t>Excluded</t>
  </si>
  <si>
    <t>Cost category</t>
  </si>
  <si>
    <t>Development</t>
  </si>
  <si>
    <t>Above the line</t>
  </si>
  <si>
    <t>Production staff</t>
  </si>
  <si>
    <t>Art, sets and props</t>
  </si>
  <si>
    <t>Locations</t>
  </si>
  <si>
    <t>Camera, grip and electric</t>
  </si>
  <si>
    <t>Sound</t>
  </si>
  <si>
    <t>Wardrobe, makeup and creature</t>
  </si>
  <si>
    <t>Stunts, safety and animals</t>
  </si>
  <si>
    <t>Transportation and travel</t>
  </si>
  <si>
    <t>Production operations</t>
  </si>
  <si>
    <t>Visual effects</t>
  </si>
  <si>
    <t>Post-production</t>
  </si>
  <si>
    <t>Music</t>
  </si>
  <si>
    <t>Insurance, legal and delivery</t>
  </si>
  <si>
    <t>Payroll and fringes</t>
  </si>
  <si>
    <t>Financing and reserves</t>
  </si>
  <si>
    <t>TOTAL</t>
  </si>
  <si>
    <t>Gross production costs before tax incentives. The micro option requires significant location consolidation and selective effects; the production-company option preserves the screenplay's full visual ambition.</t>
  </si>
  <si>
    <t>Mo vam Wolfe — Detailed Four-Option Production Budget</t>
  </si>
  <si>
    <t>Account</t>
  </si>
  <si>
    <t>Category</t>
  </si>
  <si>
    <t>Line item</t>
  </si>
  <si>
    <t>Basis / scope</t>
  </si>
  <si>
    <t>Cost type</t>
  </si>
  <si>
    <t>1000</t>
  </si>
  <si>
    <t>Screenplay rights / writer compensation</t>
  </si>
  <si>
    <t>Negotiated acquisition or writer-producer allocation</t>
  </si>
  <si>
    <t>Labor</t>
  </si>
  <si>
    <t>1010</t>
  </si>
  <si>
    <t>Chain of title, copyright and entity setup</t>
  </si>
  <si>
    <t>Attorney review, registrations and production entity</t>
  </si>
  <si>
    <t>Nonlabor</t>
  </si>
  <si>
    <t>1020</t>
  </si>
  <si>
    <t>Script breakdown, revisions and clearances research</t>
  </si>
  <si>
    <t>Prep breakdown and clearance review</t>
  </si>
  <si>
    <t>1100</t>
  </si>
  <si>
    <t>Director</t>
  </si>
  <si>
    <t>Prep, principal photography and post supervision</t>
  </si>
  <si>
    <t>1110</t>
  </si>
  <si>
    <t>Producers</t>
  </si>
  <si>
    <t>Lead producer and producing support</t>
  </si>
  <si>
    <t>1120</t>
  </si>
  <si>
    <t>Line producer / UPM</t>
  </si>
  <si>
    <t>Full prep, shoot and wrap</t>
  </si>
  <si>
    <t>1130</t>
  </si>
  <si>
    <t>Casting director and casting costs</t>
  </si>
  <si>
    <t>Principals, supporting, day players and background</t>
  </si>
  <si>
    <t>1140</t>
  </si>
  <si>
    <t>MO performer</t>
  </si>
  <si>
    <t>Lead; age ranges, creature/stunt demands</t>
  </si>
  <si>
    <t>1150</t>
  </si>
  <si>
    <t>GOTHEN performer</t>
  </si>
  <si>
    <t>Lead; intimacy, stunt and effects work</t>
  </si>
  <si>
    <t>1160</t>
  </si>
  <si>
    <t>VANESSA performer</t>
  </si>
  <si>
    <t>1170</t>
  </si>
  <si>
    <t>Supporting cast</t>
  </si>
  <si>
    <t>Shannon, Tommy, father, crooks, producer and featured roles</t>
  </si>
  <si>
    <t>1180</t>
  </si>
  <si>
    <t>Day players and minor roles</t>
  </si>
  <si>
    <t>Store, restaurant, neighbors, patrons and attendants</t>
  </si>
  <si>
    <t>1190</t>
  </si>
  <si>
    <t>Background performers</t>
  </si>
  <si>
    <t>Bar, rink, NYC streets, restaurants and park</t>
  </si>
  <si>
    <t>1200</t>
  </si>
  <si>
    <t>Cast travel, fittings, rehearsal and pickups</t>
  </si>
  <si>
    <t>Rehearsal days, fittings and ADR/pickup allowance</t>
  </si>
  <si>
    <t>2000</t>
  </si>
  <si>
    <t>1st assistant director</t>
  </si>
  <si>
    <t>Prep, shoot and wrap</t>
  </si>
  <si>
    <t>2010</t>
  </si>
  <si>
    <t>2nd assistant director / additional ADs</t>
  </si>
  <si>
    <t>Cast movement, background and safety support</t>
  </si>
  <si>
    <t>2020</t>
  </si>
  <si>
    <t>Production coordinator and office staff</t>
  </si>
  <si>
    <t>Coordinator, secretary and office PA coverage</t>
  </si>
  <si>
    <t>2030</t>
  </si>
  <si>
    <t>Set production assistants</t>
  </si>
  <si>
    <t>Lockups, basecamp and department support</t>
  </si>
  <si>
    <t>2040</t>
  </si>
  <si>
    <t>Script supervisor</t>
  </si>
  <si>
    <t>Continuity for transformations, props and time periods</t>
  </si>
  <si>
    <t>2050</t>
  </si>
  <si>
    <t>Production accountant and payroll staff</t>
  </si>
  <si>
    <t>Cost reports, payroll and union reporting</t>
  </si>
  <si>
    <t>2060</t>
  </si>
  <si>
    <t>Intimacy coordinator</t>
  </si>
  <si>
    <t>Prep and closed-set scenes</t>
  </si>
  <si>
    <t>2070</t>
  </si>
  <si>
    <t>COVID/health, safety and set medic</t>
  </si>
  <si>
    <t>Medic and general safety allowance</t>
  </si>
  <si>
    <t>3000</t>
  </si>
  <si>
    <t>Production designer</t>
  </si>
  <si>
    <t>Period, gothic, top-floor and island visual plan</t>
  </si>
  <si>
    <t>3010</t>
  </si>
  <si>
    <t>Art director, coordinator and art crew</t>
  </si>
  <si>
    <t>Drafting, buying, graphics and on-set support</t>
  </si>
  <si>
    <t>3020</t>
  </si>
  <si>
    <t>Set decoration and dressing rentals</t>
  </si>
  <si>
    <t>Goth apartment, top floor, period home, bar, attic and cabin</t>
  </si>
  <si>
    <t>3030</t>
  </si>
  <si>
    <t>Construction, scenic and breakaway builds</t>
  </si>
  <si>
    <t>Hidden room, cages support, breakaway window and attic pieces</t>
  </si>
  <si>
    <t>3040</t>
  </si>
  <si>
    <t>Construction materials and stage consumables</t>
  </si>
  <si>
    <t>Lumber, paint, hardware, flameproofing and expendables</t>
  </si>
  <si>
    <t>3050</t>
  </si>
  <si>
    <t>Prop master and property crew</t>
  </si>
  <si>
    <t>Prep, shoot, continuity, weapons-free stunt props and returns</t>
  </si>
  <si>
    <t>3060</t>
  </si>
  <si>
    <t>Props purchases, fabrication and rentals</t>
  </si>
  <si>
    <t>Linked to detailed Props worksheet</t>
  </si>
  <si>
    <t>3070</t>
  </si>
  <si>
    <t>Graphics, playback documents and signage</t>
  </si>
  <si>
    <t>Account portals, messages, newspapers, legal files and period print</t>
  </si>
  <si>
    <t>3080</t>
  </si>
  <si>
    <t>Greens, flowers and exterior dressing</t>
  </si>
  <si>
    <t>Buttercups, holly, gardens, forest and seasonal continuity</t>
  </si>
  <si>
    <t>4000</t>
  </si>
  <si>
    <t>Location manager and team</t>
  </si>
  <si>
    <t>Scouting, agreements, neighbors and restoration</t>
  </si>
  <si>
    <t>4010</t>
  </si>
  <si>
    <t>Location fees and permits</t>
  </si>
  <si>
    <t>NYC interiors/exteriors plus rural home, forest, lake and island</t>
  </si>
  <si>
    <t>4020</t>
  </si>
  <si>
    <t>Recognizable NYC access / doubles</t>
  </si>
  <si>
    <t>Guggenheim, Rockefeller Center, Central Park and skyline alternatives</t>
  </si>
  <si>
    <t>4030</t>
  </si>
  <si>
    <t>Parking, police, fire, sanitation and site services</t>
  </si>
  <si>
    <t>Permits, fire safety, holding and restoration</t>
  </si>
  <si>
    <t>4040</t>
  </si>
  <si>
    <t>Stage / warehouse rental</t>
  </si>
  <si>
    <t>Top floor, hidden room, attic and controlled effects work</t>
  </si>
  <si>
    <t>5000</t>
  </si>
  <si>
    <t>Director of photography</t>
  </si>
  <si>
    <t>Prep, shoot and color collaboration</t>
  </si>
  <si>
    <t>5010</t>
  </si>
  <si>
    <t>Camera crew</t>
  </si>
  <si>
    <t>Operator, 1st/2nd AC, DIT and utility scaled by tier</t>
  </si>
  <si>
    <t>5020</t>
  </si>
  <si>
    <t>Camera package and media</t>
  </si>
  <si>
    <t>Two-camera availability at higher tiers; specialty/low-light gear</t>
  </si>
  <si>
    <t>5030</t>
  </si>
  <si>
    <t>Grip crew</t>
  </si>
  <si>
    <t>Key grip, best boy, dolly and grips</t>
  </si>
  <si>
    <t>5040</t>
  </si>
  <si>
    <t>Electric crew</t>
  </si>
  <si>
    <t>Gaffer, best boy and electricians</t>
  </si>
  <si>
    <t>5050</t>
  </si>
  <si>
    <t>Grip and lighting rentals</t>
  </si>
  <si>
    <t>Night exteriors, moonlight, firelight, rain and window rigs</t>
  </si>
  <si>
    <t>5060</t>
  </si>
  <si>
    <t>Generator, lifts, specialty rigging and consumables</t>
  </si>
  <si>
    <t>Exterior power, high-angle balcony/window and safety rigging</t>
  </si>
  <si>
    <t>6000</t>
  </si>
  <si>
    <t>Production sound mixer, boom and utility</t>
  </si>
  <si>
    <t>Scaled crew for dialogue, crowds, boat and night exteriors</t>
  </si>
  <si>
    <t>6010</t>
  </si>
  <si>
    <t>Sound package and expendables</t>
  </si>
  <si>
    <t>Wireless, plant mics, timecode and rain/wind protection</t>
  </si>
  <si>
    <t>6020</t>
  </si>
  <si>
    <t>Playback and special recording</t>
  </si>
  <si>
    <t>Bar band/playback, howls, growls and practical cues</t>
  </si>
  <si>
    <t>7000</t>
  </si>
  <si>
    <t>Costume designer and wardrobe crew</t>
  </si>
  <si>
    <t>Modern goth, period 1952–1998, winter and duplicates</t>
  </si>
  <si>
    <t>7010</t>
  </si>
  <si>
    <t>Wardrobe purchases, rentals and multiples</t>
  </si>
  <si>
    <t>Period looks, hero clothing and transformation breakaways</t>
  </si>
  <si>
    <t>7020</t>
  </si>
  <si>
    <t>Hair and makeup crew</t>
  </si>
  <si>
    <t>Principals, period looks, bruising and blood continuity</t>
  </si>
  <si>
    <t>7030</t>
  </si>
  <si>
    <t>Creature designer and prosthetics team</t>
  </si>
  <si>
    <t>Werewolf design, appliances, dentures, paws and transformation pieces</t>
  </si>
  <si>
    <t>7040</t>
  </si>
  <si>
    <t>Creature materials, animatronics and suit builds</t>
  </si>
  <si>
    <t>Hero werewolf, stunt components and reset materials</t>
  </si>
  <si>
    <t>7050</t>
  </si>
  <si>
    <t>Bat practical / puppet elements</t>
  </si>
  <si>
    <t>Insert puppet, maquette and interaction pieces</t>
  </si>
  <si>
    <t>7060</t>
  </si>
  <si>
    <t>Special makeup consumables and dental effects</t>
  </si>
  <si>
    <t>Blood, wounds, aging and transformation continuity</t>
  </si>
  <si>
    <t>8000</t>
  </si>
  <si>
    <t>Stunt coordinator and fight choreographer</t>
  </si>
  <si>
    <t>Bar fight, forest fight, window crash, attic and cage action</t>
  </si>
  <si>
    <t>8010</t>
  </si>
  <si>
    <t>Stunt performers, rehearsals and rigging crew</t>
  </si>
  <si>
    <t>Doubles, creature action and falls</t>
  </si>
  <si>
    <t>8020</t>
  </si>
  <si>
    <t>Pads, harnesses, breakaways and safety equipment</t>
  </si>
  <si>
    <t>Rentals and expendables</t>
  </si>
  <si>
    <t>8030</t>
  </si>
  <si>
    <t>Marine coordinator, boat safety and lifeguard</t>
  </si>
  <si>
    <t>Lake transport and island work</t>
  </si>
  <si>
    <t>8040</t>
  </si>
  <si>
    <t>Animal work / VFX plates</t>
  </si>
  <si>
    <t>Bear, deer, dog, birds and wildlife alternatives</t>
  </si>
  <si>
    <t>9000</t>
  </si>
  <si>
    <t>Transportation captain and drivers</t>
  </si>
  <si>
    <t>Picture vehicles, cast, crew and equipment</t>
  </si>
  <si>
    <t>9010</t>
  </si>
  <si>
    <t>Production vehicles and fuel</t>
  </si>
  <si>
    <t>Cargo van, passenger vans, cube truck and fuel</t>
  </si>
  <si>
    <t>9020</t>
  </si>
  <si>
    <t>Picture vehicle support</t>
  </si>
  <si>
    <t>Sportster and Mountaineer transport, fuel, rigging and care</t>
  </si>
  <si>
    <t>9030</t>
  </si>
  <si>
    <t>Travel, lodging and per diem</t>
  </si>
  <si>
    <t>Rural, lake/island and Salem/B&amp;B material</t>
  </si>
  <si>
    <t>9040</t>
  </si>
  <si>
    <t>Freight, shipping and storage</t>
  </si>
  <si>
    <t>Props, wardrobe, cages, creature suit and returns</t>
  </si>
  <si>
    <t>10000</t>
  </si>
  <si>
    <t>Catering, craft service and water</t>
  </si>
  <si>
    <t>Shoot days and scaled crew/cast headcount</t>
  </si>
  <si>
    <t>10010</t>
  </si>
  <si>
    <t>Production office, communications and supplies</t>
  </si>
  <si>
    <t>Office rental, printing, radios, phones and expendables</t>
  </si>
  <si>
    <t>10020</t>
  </si>
  <si>
    <t>Security, closed-set staffing and crowd control</t>
  </si>
  <si>
    <t>Equipment, sensitive scenes and public locations</t>
  </si>
  <si>
    <t>10030</t>
  </si>
  <si>
    <t>Set operations and waste/restoration</t>
  </si>
  <si>
    <t>Cleaning, dumpsters, toilets, heaters and weather cover</t>
  </si>
  <si>
    <t>11000</t>
  </si>
  <si>
    <t>VFX supervisor and on-set data capture</t>
  </si>
  <si>
    <t>Transformation, mirror, bat, moon, wildlife and skyline planning</t>
  </si>
  <si>
    <t>11010</t>
  </si>
  <si>
    <t>Werewolf transformations and mirror effects</t>
  </si>
  <si>
    <t>Multiple transformation beats and reflection work</t>
  </si>
  <si>
    <t>11020</t>
  </si>
  <si>
    <t>Bat animation, flight and transformations</t>
  </si>
  <si>
    <t>Attic, city flight, cage and final park/apartment scenes</t>
  </si>
  <si>
    <t>11030</t>
  </si>
  <si>
    <t>Environment, weather, moon and cleanup</t>
  </si>
  <si>
    <t>NY skyline, snowfall, rain, full moon, wire/rig and safety cleanup</t>
  </si>
  <si>
    <t>11040</t>
  </si>
  <si>
    <t>Wildlife and gore enhancement</t>
  </si>
  <si>
    <t>Bear/deer/birds, wounds, carcass and blood enhancement</t>
  </si>
  <si>
    <t>12000</t>
  </si>
  <si>
    <t>Editor and assistant editor</t>
  </si>
  <si>
    <t>Editorial from dailies through locked picture</t>
  </si>
  <si>
    <t>12010</t>
  </si>
  <si>
    <t>Editorial systems, storage and post office</t>
  </si>
  <si>
    <t>Workstations, backups, secure storage and collaboration</t>
  </si>
  <si>
    <t>12020</t>
  </si>
  <si>
    <t>Color correction and online finishing</t>
  </si>
  <si>
    <t>Conform, grade, titles and master</t>
  </si>
  <si>
    <t>12030</t>
  </si>
  <si>
    <t>Sound editorial, Foley, ADR and final mix</t>
  </si>
  <si>
    <t>Creature vocal design and theatrical/streaming mix</t>
  </si>
  <si>
    <t>12040</t>
  </si>
  <si>
    <t>Titles, graphics, subtitles and accessibility</t>
  </si>
  <si>
    <t>Main/end titles, captions, audio description prep and textless elements</t>
  </si>
  <si>
    <t>12050</t>
  </si>
  <si>
    <t>Post pickups and contingency editorial</t>
  </si>
  <si>
    <t>Targeted inserts, screens and pickup day allowance</t>
  </si>
  <si>
    <t>13000</t>
  </si>
  <si>
    <t>Composer and music production</t>
  </si>
  <si>
    <t>Original score emphasizing romance, horror and comedy</t>
  </si>
  <si>
    <t>13010</t>
  </si>
  <si>
    <t>Music supervision and licensing</t>
  </si>
  <si>
    <t>Source cues, bar music and recognizable-location music risks</t>
  </si>
  <si>
    <t>13020</t>
  </si>
  <si>
    <t>Musicians, recording, mix and deliverables</t>
  </si>
  <si>
    <t>Scaled from virtual/small ensemble to full recording package</t>
  </si>
  <si>
    <t>14000</t>
  </si>
  <si>
    <t>Production insurance</t>
  </si>
  <si>
    <t>General liability, equipment, auto, workers comp and marine riders</t>
  </si>
  <si>
    <t>14010</t>
  </si>
  <si>
    <t>Legal, business affairs and clearances</t>
  </si>
  <si>
    <t>Contracts, releases, locations, artwork, brands and E&amp;O review</t>
  </si>
  <si>
    <t>14020</t>
  </si>
  <si>
    <t>Errors and omissions insurance</t>
  </si>
  <si>
    <t>Required distribution coverage allowance</t>
  </si>
  <si>
    <t>14030</t>
  </si>
  <si>
    <t>Guild deposits, residual reserves and reporting</t>
  </si>
  <si>
    <t>Allowance; final requirements depend on agreements</t>
  </si>
  <si>
    <t>14040</t>
  </si>
  <si>
    <t>Deliverables, QC, DCP and masters</t>
  </si>
  <si>
    <t>Festival, distributor and archive delivery package</t>
  </si>
  <si>
    <t>14050</t>
  </si>
  <si>
    <t>Publicity stills, EPK and unit publicity</t>
  </si>
  <si>
    <t>Production photography and basic marketing materials</t>
  </si>
  <si>
    <t>15000</t>
  </si>
  <si>
    <t>Payroll taxes, fringes, pension and health</t>
  </si>
  <si>
    <t>Calculated on labor-tagged lines using tier assumption</t>
  </si>
  <si>
    <t>Fringe</t>
  </si>
  <si>
    <t>16000</t>
  </si>
  <si>
    <t>Completion bond</t>
  </si>
  <si>
    <t>Calculated where customary; subject to bond-company approval</t>
  </si>
  <si>
    <t>Reserve</t>
  </si>
  <si>
    <t>16010</t>
  </si>
  <si>
    <t>Contingency</t>
  </si>
  <si>
    <t>Calculated on all pre-contingency costs</t>
  </si>
  <si>
    <t>TOTAL ESTIMATED PRODUCTION COST</t>
  </si>
  <si>
    <t>Mo vam Wolfe — Props Budget</t>
  </si>
  <si>
    <t>Prop / package</t>
  </si>
  <si>
    <t>Scenes or use</t>
  </si>
  <si>
    <t>Qty.</t>
  </si>
  <si>
    <t>Sourcing plan</t>
  </si>
  <si>
    <t>Hero cauldron and duplicate/stunt version</t>
  </si>
  <si>
    <t>Witchcraft / apartment / island</t>
  </si>
  <si>
    <t>Buy and age; lightweight duplicate</t>
  </si>
  <si>
    <t>Steel transformation cage: interior stage unit</t>
  </si>
  <si>
    <t>Top floor / childhood home</t>
  </si>
  <si>
    <t>Fabricated practical section with breakaway elements</t>
  </si>
  <si>
    <t>Steel transformation cage: island exterior unit</t>
  </si>
  <si>
    <t>Conor Īnsula</t>
  </si>
  <si>
    <t>Weathered fabricated cage with feeding hatch</t>
  </si>
  <si>
    <t>Cage hardware, chains, locks and duplicate bars</t>
  </si>
  <si>
    <t>Transformation scenes</t>
  </si>
  <si>
    <t>Purchase and fabricate</t>
  </si>
  <si>
    <t>Firewood cover and practical fire dressing</t>
  </si>
  <si>
    <t>Island cage</t>
  </si>
  <si>
    <t>Purchase, reset stock and flame-safe treatment</t>
  </si>
  <si>
    <t>Cauldron tripod, long stirring tools and ladles</t>
  </si>
  <si>
    <t>Spell scenes</t>
  </si>
  <si>
    <t>Fabricate and duplicate</t>
  </si>
  <si>
    <t>Spell ingredients, herbs, buttercups, seawater and ash bread</t>
  </si>
  <si>
    <t>Multiple rituals</t>
  </si>
  <si>
    <t>Consumables with continuity multiples</t>
  </si>
  <si>
    <t>Candles and candle continuity packages</t>
  </si>
  <si>
    <t>Apartment / top floor / B&amp;B</t>
  </si>
  <si>
    <t>Flame-safe practicals and reset stock</t>
  </si>
  <si>
    <t>Three ancient witchcraft books</t>
  </si>
  <si>
    <t>Research / rituals / island</t>
  </si>
  <si>
    <t>Custom hero books plus stunt duplicates</t>
  </si>
  <si>
    <t>Coin and stamp collection dressing</t>
  </si>
  <si>
    <t>Museum / Mo's work</t>
  </si>
  <si>
    <t>Replica/rental collection; security-controlled</t>
  </si>
  <si>
    <t>Period Heinlein books, diploma and paper ephemera</t>
  </si>
  <si>
    <t>1952–1966 / 1998</t>
  </si>
  <si>
    <t>Clearable replicas and period dressing</t>
  </si>
  <si>
    <t>1950s–1960s household hand props</t>
  </si>
  <si>
    <t>Childhood home</t>
  </si>
  <si>
    <t>TV, dishes, cereal, mail, tools, clock</t>
  </si>
  <si>
    <t>1998 computer and dial-up technology package</t>
  </si>
  <si>
    <t>Remodeled home / NYC</t>
  </si>
  <si>
    <t>Period-correct computer, phones and peripherals</t>
  </si>
  <si>
    <t>Modern phones, laptop, security key and screens</t>
  </si>
  <si>
    <t>Present-day plot</t>
  </si>
  <si>
    <t>Hero devices, picture vehicles and duplicates</t>
  </si>
  <si>
    <t>Hidden cameras, black bags, string, tape and tools</t>
  </si>
  <si>
    <t>Attic surveillance sequence</t>
  </si>
  <si>
    <t>Functional practical props and backups</t>
  </si>
  <si>
    <t>Fire pits, tiki torches and campsite package</t>
  </si>
  <si>
    <t>River / balcony / island</t>
  </si>
  <si>
    <t>Rent/buy; flame-safe practicals</t>
  </si>
  <si>
    <t>Jon boat, trolling motor and trailer picture package</t>
  </si>
  <si>
    <t>Lake and island</t>
  </si>
  <si>
    <t>Rental plus marine safety accessories</t>
  </si>
  <si>
    <t>1959 Harley-Davidson Sportster picture rental</t>
  </si>
  <si>
    <t>1966 and later flashbacks</t>
  </si>
  <si>
    <t>Period-correct rental, transport and backup days</t>
  </si>
  <si>
    <t>Mercury Mountaineer picture vehicle</t>
  </si>
  <si>
    <t>1998 / present day</t>
  </si>
  <si>
    <t>Purchase/rental, detailing and transport</t>
  </si>
  <si>
    <t>Breakaway window units and reset materials</t>
  </si>
  <si>
    <t>Opening / climax</t>
  </si>
  <si>
    <t>Sugar glass/polycarbonate and controlled resets</t>
  </si>
  <si>
    <t>Breakaway bar chair and fight props</t>
  </si>
  <si>
    <t>1962 bar fight</t>
  </si>
  <si>
    <t>Stunt-safe builds and duplicates</t>
  </si>
  <si>
    <t>Blood, wounds, shredded clothing and carcass elements</t>
  </si>
  <si>
    <t>Creature attacks / transformations</t>
  </si>
  <si>
    <t>Consumables and continuity multiples</t>
  </si>
  <si>
    <t>Stuffed walrus, funeral program and child drawing</t>
  </si>
  <si>
    <t>Central Park / final scene</t>
  </si>
  <si>
    <t>Hero props and duplicates</t>
  </si>
  <si>
    <t>Books, folders, letters, account records and legal files</t>
  </si>
  <si>
    <t>Blackmail / restitution plot</t>
  </si>
  <si>
    <t>Graphics and practical paperwork</t>
  </si>
  <si>
    <t>Restaurant, coffee-shop and kitchen-store hand props</t>
  </si>
  <si>
    <t>Present-day locations</t>
  </si>
  <si>
    <t>Practical dressing and consumables</t>
  </si>
  <si>
    <t>General hand props, continuity duplicates and expendables</t>
  </si>
  <si>
    <t>All scenes</t>
  </si>
  <si>
    <t>Allowance</t>
  </si>
  <si>
    <t>TOTAL PROPS</t>
  </si>
  <si>
    <t>Mo vam Wolfe — Budget Assumptions</t>
  </si>
  <si>
    <t>Driver</t>
  </si>
  <si>
    <t>Unit</t>
  </si>
  <si>
    <t>Notes</t>
  </si>
  <si>
    <t>Editable</t>
  </si>
  <si>
    <t>Target production model</t>
  </si>
  <si>
    <t>Text</t>
  </si>
  <si>
    <t>Full union company production</t>
  </si>
  <si>
    <t>Confirm guild agreements before offers</t>
  </si>
  <si>
    <t>Yes</t>
  </si>
  <si>
    <t>Principal photography days</t>
  </si>
  <si>
    <t>Days</t>
  </si>
  <si>
    <t>Includes controlled night work; excludes major pickups</t>
  </si>
  <si>
    <t>Prep / wrap intensity</t>
  </si>
  <si>
    <t>Compressed</t>
  </si>
  <si>
    <t>Lean</t>
  </si>
  <si>
    <t>Standard</t>
  </si>
  <si>
    <t>Departmental/full</t>
  </si>
  <si>
    <t>Department weeks vary</t>
  </si>
  <si>
    <t>Payroll/fringe rate</t>
  </si>
  <si>
    <t>% of labor</t>
  </si>
  <si>
    <t>Planning blend for payroll taxes, workers comp and applicable benefit contributions</t>
  </si>
  <si>
    <t>Completion bond rate</t>
  </si>
  <si>
    <t>% pre-bond</t>
  </si>
  <si>
    <t>Low tier and above; actual quote depends on package</t>
  </si>
  <si>
    <t>Contingency rate</t>
  </si>
  <si>
    <t>% pre-contingency</t>
  </si>
  <si>
    <t>Creature/VFX and weather work justify meaningful reserve</t>
  </si>
  <si>
    <t>Currency</t>
  </si>
  <si>
    <t>USD</t>
  </si>
  <si>
    <t>Nominal 2026 planning dollars</t>
  </si>
  <si>
    <t>No</t>
  </si>
  <si>
    <t>Treatment</t>
  </si>
  <si>
    <t>Model presents gross cost before rebates or credits</t>
  </si>
  <si>
    <t>Tier-specific production approach</t>
  </si>
  <si>
    <t>Aggressively consolidate locations; use doubles for named NYC landmarks; limit crowds; favor a practical werewolf suit with selective digital transitions; use a puppet/limited CG bat; one main camera; compact crew; defer recognizable music.</t>
  </si>
  <si>
    <t>Retain the full plot with more controlled company moves, stronger creature fabrication, additional VFX shots, union low-budget planning, limited second-camera days and modest background coverage.</t>
  </si>
  <si>
    <t>Full union workflow, more authentic NYC and period scope, stronger production design, robust creature/VFX pipeline, dedicated stunt and marine coverage, more shooting days, backups and proper deliverables.</t>
  </si>
  <si>
    <t>Full department staffing, recognizable-location access or premium doubles, extensive period dressing, multiple creature builds, high-end transformation and bat VFX, larger cast/background footprint, completion bond and distributor-grade delivery.</t>
  </si>
  <si>
    <t>Source and scope notes</t>
  </si>
  <si>
    <t>Screenplay source</t>
  </si>
  <si>
    <t>Pasted text(20260915-143710).txt, reviewed September 15, 2026.</t>
  </si>
  <si>
    <t>SAG-AFTRA</t>
  </si>
  <si>
    <t>2026 Low Budget Theatrical rate sheet and agreement options should be confirmed before casting: https://www.sagaftra.org/production-center/contract/814/rate-sheet/document</t>
  </si>
  <si>
    <t>DGA</t>
  </si>
  <si>
    <t>The 2026 Low Budget Theatrical Sideletter covers scripted theatrical films through $11 million, with tiers revised effective July 1, 2026: https://www.dga.org/news/guild-news/2026/september2026/2026-changes2lowbudgettheatricalsideletter</t>
  </si>
  <si>
    <t>DGA rates</t>
  </si>
  <si>
    <t>Current DGA minimum schedules are published for July 1, 2026–June 30, 2027: https://www.dga.org/Contracts/Rates-2026-to-2027</t>
  </si>
  <si>
    <t>New York incentive</t>
  </si>
  <si>
    <t>No incentive receivable is netted against these gross costs. Eligibility and qualified spend require separate review: https://esd.ny.gov/new-york-state-film-tax-credit-program-production</t>
  </si>
  <si>
    <t>Planning limitation</t>
  </si>
  <si>
    <t>These are development-stage estimates, not bids. Labor agreements, cast quotes, location quotes, VFX shot count, insurance, schedule and distribution terms can materially change the final budget.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</si>
</sst>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\$#,##0;[Red]\(\$#,##0\);\-"/>
  </numFmts>
  <fonts count="10">
    <font>
      <sz val="11"/>
      <name val="Carlito"/>
    </font>
    <font>
      <sz val="10"/>
      <color rgb="FF222222"/>
      <name val="Arial"/>
    </font>
    <font>
      <b/>
      <sz val="15"/>
      <color rgb="FF17365D"/>
      <name val="Arial"/>
    </font>
    <font>
      <b/>
      <sz val="10"/>
      <color rgb="FFFFFFFF"/>
      <name val="Arial"/>
    </font>
    <font>
      <sz val="10"/>
      <color rgb="FF0000FF"/>
      <name val="Arial"/>
    </font>
    <font>
      <b/>
      <sz val="10"/>
      <color rgb="FF17365D"/>
      <name val="Arial"/>
    </font>
    <font>
      <b/>
      <sz val="10"/>
      <color rgb="FF222222"/>
      <name val="Arial"/>
    </font>
    <font>
      <sz val="10"/>
      <color rgb="FF008000"/>
      <name val="Arial"/>
    </font>
    <font>
      <b/>
      <sz val="12"/>
      <color rgb="FF222222"/>
      <name val="Arial"/>
    </font>
    <font>
      <i/>
      <sz val="10"/>
      <color rgb="FF17365D"/>
      <name val="Arial"/>
    </font>
  </fonts>
  <fills count="7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FFF2CC"/>
      </patternFill>
    </fill>
    <fill>
      <patternFill patternType="solid">
        <fgColor rgb="FFD9EAF7"/>
      </patternFill>
    </fill>
    <fill>
      <patternFill patternType="solid">
        <fgColor rgb="FFE2F0D9"/>
      </patternFill>
    </fill>
    <fill>
      <patternFill patternType="solid">
        <fgColor rgb="FFE7E6E6"/>
      </patternFill>
    </fill>
  </fills>
  <borders count="11">
    <border>
      <left/>
      <right/>
      <top/>
      <bottom/>
      <diagonal/>
    </border>
    <border>
      <left/>
      <right/>
      <top/>
      <bottom style="thin">
        <color rgb="FF17365D"/>
      </bottom>
      <diagonal/>
    </border>
    <border>
      <left/>
      <right/>
      <top/>
      <bottom style="thin">
        <color rgb="FFD9E2F3"/>
      </bottom>
      <diagonal/>
    </border>
    <border>
      <left/>
      <right/>
      <top style="thin">
        <color rgb="FFD9E2F3"/>
      </top>
      <bottom style="thin">
        <color rgb="FFD9E2F3"/>
      </bottom>
      <diagonal/>
    </border>
    <border>
      <left/>
      <right/>
      <top style="thin">
        <color rgb="FFD9E2F3"/>
      </top>
      <bottom style="thin">
        <color rgb="FF17365D"/>
      </bottom>
      <diagonal/>
    </border>
    <border>
      <left/>
      <right/>
      <top style="thin">
        <color rgb="FFD9E2F3"/>
      </top>
      <bottom/>
      <diagonal/>
    </border>
    <border>
      <left/>
      <right/>
      <top style="double">
        <color rgb="FF17365D"/>
      </top>
      <bottom/>
      <diagonal/>
    </border>
    <border>
      <left/>
      <right/>
      <top/>
      <bottom style="thin">
        <color rgb="FFE7E6E6"/>
      </bottom>
      <diagonal/>
    </border>
    <border>
      <left/>
      <right/>
      <top style="thin">
        <color rgb="FFE7E6E6"/>
      </top>
      <bottom style="thin">
        <color rgb="FFE7E6E6"/>
      </bottom>
      <diagonal/>
    </border>
    <border>
      <left/>
      <right/>
      <top style="thin">
        <color rgb="FFE7E6E6"/>
      </top>
      <bottom/>
      <diagonal/>
    </border>
    <border>
      <left/>
      <right/>
      <top style="double">
        <color rgb="FF17365D"/>
      </top>
      <bottom style="thin">
        <color rgb="FF17365D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2" xfId="0" applyFont="1" applyBorder="1"/>
    <xf numFmtId="0" fontId="4" fillId="3" borderId="2" xfId="0" applyFont="1" applyFill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/>
    <xf numFmtId="0" fontId="4" fillId="3" borderId="3" xfId="0" applyFont="1" applyFill="1" applyBorder="1" applyAlignment="1">
      <alignment wrapText="1"/>
    </xf>
    <xf numFmtId="0" fontId="1" fillId="0" borderId="3" xfId="0" applyFont="1" applyBorder="1" applyAlignment="1">
      <alignment wrapText="1"/>
    </xf>
    <xf numFmtId="164" fontId="4" fillId="3" borderId="3" xfId="0" applyNumberFormat="1" applyFont="1" applyFill="1" applyBorder="1" applyAlignment="1">
      <alignment wrapText="1"/>
    </xf>
    <xf numFmtId="0" fontId="1" fillId="0" borderId="4" xfId="0" applyFont="1" applyBorder="1"/>
    <xf numFmtId="0" fontId="4" fillId="3" borderId="4" xfId="0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5" borderId="6" xfId="0" applyFont="1" applyFill="1" applyBorder="1"/>
    <xf numFmtId="165" fontId="6" fillId="5" borderId="6" xfId="0" applyNumberFormat="1" applyFont="1" applyFill="1" applyBorder="1"/>
    <xf numFmtId="165" fontId="4" fillId="0" borderId="2" xfId="0" applyNumberFormat="1" applyFont="1" applyBorder="1"/>
    <xf numFmtId="165" fontId="4" fillId="0" borderId="3" xfId="0" applyNumberFormat="1" applyFont="1" applyBorder="1"/>
    <xf numFmtId="165" fontId="4" fillId="0" borderId="5" xfId="0" applyNumberFormat="1" applyFont="1" applyBorder="1"/>
    <xf numFmtId="0" fontId="1" fillId="0" borderId="5" xfId="0" applyFont="1" applyBorder="1" applyAlignment="1">
      <alignment wrapText="1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165" fontId="1" fillId="0" borderId="7" xfId="0" applyNumberFormat="1" applyFont="1" applyBorder="1"/>
    <xf numFmtId="165" fontId="1" fillId="0" borderId="8" xfId="0" applyNumberFormat="1" applyFont="1" applyBorder="1"/>
    <xf numFmtId="165" fontId="1" fillId="0" borderId="9" xfId="0" applyNumberFormat="1" applyFont="1" applyBorder="1"/>
    <xf numFmtId="165" fontId="1" fillId="0" borderId="0" xfId="0" applyNumberFormat="1" applyFont="1"/>
    <xf numFmtId="0" fontId="1" fillId="4" borderId="7" xfId="0" applyFont="1" applyFill="1" applyBorder="1"/>
    <xf numFmtId="0" fontId="1" fillId="4" borderId="8" xfId="0" applyFont="1" applyFill="1" applyBorder="1"/>
    <xf numFmtId="165" fontId="6" fillId="5" borderId="10" xfId="0" applyNumberFormat="1" applyFont="1" applyFill="1" applyBorder="1"/>
    <xf numFmtId="0" fontId="5" fillId="4" borderId="7" xfId="0" applyFont="1" applyFill="1" applyBorder="1" applyAlignment="1">
      <alignment wrapText="1"/>
    </xf>
    <xf numFmtId="0" fontId="1" fillId="0" borderId="8" xfId="0" applyFont="1" applyBorder="1" applyAlignment="1">
      <alignment wrapText="1"/>
    </xf>
    <xf numFmtId="0" fontId="5" fillId="4" borderId="8" xfId="0" applyFont="1" applyFill="1" applyBorder="1" applyAlignment="1">
      <alignment wrapText="1"/>
    </xf>
    <xf numFmtId="165" fontId="4" fillId="4" borderId="7" xfId="0" applyNumberFormat="1" applyFont="1" applyFill="1" applyBorder="1" applyAlignment="1">
      <alignment horizontal="right"/>
    </xf>
    <xf numFmtId="165" fontId="4" fillId="0" borderId="8" xfId="0" applyNumberFormat="1" applyFont="1" applyBorder="1" applyAlignment="1">
      <alignment horizontal="right"/>
    </xf>
    <xf numFmtId="165" fontId="4" fillId="4" borderId="8" xfId="0" applyNumberFormat="1" applyFont="1" applyFill="1" applyBorder="1" applyAlignment="1">
      <alignment horizontal="right"/>
    </xf>
    <xf numFmtId="0" fontId="5" fillId="6" borderId="8" xfId="0" applyFont="1" applyFill="1" applyBorder="1" applyAlignment="1">
      <alignment wrapText="1"/>
    </xf>
    <xf numFmtId="165" fontId="1" fillId="6" borderId="8" xfId="0" applyNumberFormat="1" applyFont="1" applyFill="1" applyBorder="1" applyAlignment="1">
      <alignment horizontal="right"/>
    </xf>
    <xf numFmtId="0" fontId="1" fillId="6" borderId="8" xfId="0" applyFont="1" applyFill="1" applyBorder="1"/>
    <xf numFmtId="0" fontId="1" fillId="6" borderId="9" xfId="0" applyFont="1" applyFill="1" applyBorder="1" applyAlignment="1">
      <alignment wrapText="1"/>
    </xf>
    <xf numFmtId="165" fontId="1" fillId="6" borderId="9" xfId="0" applyNumberFormat="1" applyFont="1" applyFill="1" applyBorder="1" applyAlignment="1">
      <alignment horizontal="right"/>
    </xf>
    <xf numFmtId="0" fontId="1" fillId="6" borderId="9" xfId="0" applyFont="1" applyFill="1" applyBorder="1"/>
    <xf numFmtId="0" fontId="1" fillId="5" borderId="8" xfId="0" applyFont="1" applyFill="1" applyBorder="1" applyAlignment="1">
      <alignment wrapText="1"/>
    </xf>
    <xf numFmtId="0" fontId="1" fillId="5" borderId="8" xfId="0" applyFont="1" applyFill="1" applyBorder="1"/>
    <xf numFmtId="165" fontId="7" fillId="5" borderId="8" xfId="0" applyNumberFormat="1" applyFont="1" applyFill="1" applyBorder="1" applyAlignment="1">
      <alignment horizontal="right"/>
    </xf>
    <xf numFmtId="0" fontId="8" fillId="5" borderId="1" xfId="0" applyFont="1" applyFill="1" applyBorder="1"/>
    <xf numFmtId="165" fontId="8" fillId="5" borderId="1" xfId="0" applyNumberFormat="1" applyFont="1" applyFill="1" applyBorder="1"/>
    <xf numFmtId="0" fontId="2" fillId="0" borderId="0" xfId="0" applyFont="1"/>
    <xf numFmtId="0" fontId="1" fillId="0" borderId="0" xfId="0" applyFont="1"/>
    <xf numFmtId="0" fontId="9" fillId="4" borderId="0" xfId="0" applyFont="1" applyFill="1" applyAlignment="1">
      <alignment wrapText="1"/>
    </xf>
    <xf numFmtId="0" fontId="6" fillId="5" borderId="10" xfId="0" applyFont="1" applyFill="1" applyBorder="1"/>
    <xf numFmtId="0" fontId="6" fillId="5" borderId="6" xfId="0" applyFont="1" applyFill="1" applyBorder="1"/>
    <xf numFmtId="0" fontId="2" fillId="0" borderId="0" xfId="0" applyFont="1" applyAlignment="1">
      <alignment vertical="center"/>
    </xf>
    <xf numFmtId="0" fontId="5" fillId="4" borderId="0" xfId="0" applyFont="1" applyFill="1" applyAlignment="1">
      <alignment vertical="center"/>
    </xf>
    <xf numFmtId="0" fontId="5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7365D"/>
  </sheetPr>
  <dimension ref="A1:Z300"/>
  <sheetViews>
    <sheetView showGridLines="0" tabSelected="1" topLeftCell="A4" workbookViewId="0">
      <selection activeCell="B6" sqref="B6"/>
    </sheetView>
  </sheetViews>
  <sheetFormatPr defaultRowHeight="14"/>
  <cols>
    <col min="1" max="1" width="34" customWidth="1"/>
    <col min="2" max="5" width="21" customWidth="1"/>
  </cols>
  <sheetData>
    <row r="1" spans="1:2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">
      <c r="A2" s="54" t="s">
        <v>0</v>
      </c>
      <c r="B2" s="55"/>
      <c r="C2" s="55"/>
      <c r="D2" s="55"/>
      <c r="E2" s="5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2"/>
      <c r="B3" s="2"/>
      <c r="C3" s="2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5">
      <c r="A6" s="52" t="s">
        <v>6</v>
      </c>
      <c r="B6" s="53">
        <f>'Detailed Budget'!E97</f>
        <v>479228</v>
      </c>
      <c r="C6" s="53">
        <f>'Detailed Budget'!F97</f>
        <v>1484091</v>
      </c>
      <c r="D6" s="53">
        <f>'Detailed Budget'!G97</f>
        <v>5061601</v>
      </c>
      <c r="E6" s="53">
        <f>'Detailed Budget'!H97</f>
        <v>15250322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3" t="s">
        <v>7</v>
      </c>
      <c r="B8" s="3" t="s">
        <v>2</v>
      </c>
      <c r="C8" s="3" t="s">
        <v>3</v>
      </c>
      <c r="D8" s="3" t="s">
        <v>4</v>
      </c>
      <c r="E8" s="3" t="s">
        <v>5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>
      <c r="A9" s="7" t="s">
        <v>8</v>
      </c>
      <c r="B9" s="7" t="s">
        <v>9</v>
      </c>
      <c r="C9" s="7" t="s">
        <v>10</v>
      </c>
      <c r="D9" s="7" t="s">
        <v>10</v>
      </c>
      <c r="E9" s="7" t="s">
        <v>11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>
      <c r="A10" s="10" t="s">
        <v>12</v>
      </c>
      <c r="B10" s="10">
        <f>Assumptions!C7</f>
        <v>18</v>
      </c>
      <c r="C10" s="10">
        <f>Assumptions!D7</f>
        <v>22</v>
      </c>
      <c r="D10" s="10">
        <f>Assumptions!E7</f>
        <v>26</v>
      </c>
      <c r="E10" s="10">
        <f>Assumptions!F7</f>
        <v>32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>
      <c r="A11" s="10" t="s">
        <v>13</v>
      </c>
      <c r="B11" s="10" t="s">
        <v>14</v>
      </c>
      <c r="C11" s="10" t="s">
        <v>15</v>
      </c>
      <c r="D11" s="10" t="s">
        <v>16</v>
      </c>
      <c r="E11" s="10" t="s">
        <v>17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>
      <c r="A12" s="26" t="s">
        <v>18</v>
      </c>
      <c r="B12" s="26" t="s">
        <v>19</v>
      </c>
      <c r="C12" s="26" t="s">
        <v>19</v>
      </c>
      <c r="D12" s="26" t="s">
        <v>19</v>
      </c>
      <c r="E12" s="26" t="s">
        <v>19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3" t="s">
        <v>20</v>
      </c>
      <c r="B14" s="3" t="s">
        <v>2</v>
      </c>
      <c r="C14" s="3" t="s">
        <v>3</v>
      </c>
      <c r="D14" s="3" t="s">
        <v>4</v>
      </c>
      <c r="E14" s="3" t="s">
        <v>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27" t="s">
        <v>21</v>
      </c>
      <c r="B15" s="30">
        <f>SUMIF('Detailed Budget'!$B$6:$B$95,$A15,'Detailed Budget'!E$6:E$95)</f>
        <v>7100</v>
      </c>
      <c r="C15" s="30">
        <f>SUMIF('Detailed Budget'!$B$6:$B$95,$A15,'Detailed Budget'!F$6:F$95)</f>
        <v>18900</v>
      </c>
      <c r="D15" s="30">
        <f>SUMIF('Detailed Budget'!$B$6:$B$95,$A15,'Detailed Budget'!G$6:G$95)</f>
        <v>53900</v>
      </c>
      <c r="E15" s="30">
        <f>SUMIF('Detailed Budget'!$B$6:$B$95,$A15,'Detailed Budget'!H$6:H$95)</f>
        <v>153500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28" t="s">
        <v>22</v>
      </c>
      <c r="B16" s="31">
        <f>SUMIF('Detailed Budget'!$B$6:$B$95,$A16,'Detailed Budget'!E$6:E$95)</f>
        <v>76400</v>
      </c>
      <c r="C16" s="31">
        <f>SUMIF('Detailed Budget'!$B$6:$B$95,$A16,'Detailed Budget'!F$6:F$95)</f>
        <v>205900</v>
      </c>
      <c r="D16" s="31">
        <f>SUMIF('Detailed Budget'!$B$6:$B$95,$A16,'Detailed Budget'!G$6:G$95)</f>
        <v>655400</v>
      </c>
      <c r="E16" s="31">
        <f>SUMIF('Detailed Budget'!$B$6:$B$95,$A16,'Detailed Budget'!H$6:H$95)</f>
        <v>2035600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28" t="s">
        <v>23</v>
      </c>
      <c r="B17" s="31">
        <f>SUMIF('Detailed Budget'!$B$6:$B$95,$A17,'Detailed Budget'!E$6:E$95)</f>
        <v>26500</v>
      </c>
      <c r="C17" s="31">
        <f>SUMIF('Detailed Budget'!$B$6:$B$95,$A17,'Detailed Budget'!F$6:F$95)</f>
        <v>64400</v>
      </c>
      <c r="D17" s="31">
        <f>SUMIF('Detailed Budget'!$B$6:$B$95,$A17,'Detailed Budget'!G$6:G$95)</f>
        <v>168900</v>
      </c>
      <c r="E17" s="31">
        <f>SUMIF('Detailed Budget'!$B$6:$B$95,$A17,'Detailed Budget'!H$6:H$95)</f>
        <v>419200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28" t="s">
        <v>24</v>
      </c>
      <c r="B18" s="31">
        <f>SUMIF('Detailed Budget'!$B$6:$B$95,$A18,'Detailed Budget'!E$6:E$95)</f>
        <v>45900</v>
      </c>
      <c r="C18" s="31">
        <f>SUMIF('Detailed Budget'!$B$6:$B$95,$A18,'Detailed Budget'!F$6:F$95)</f>
        <v>120900</v>
      </c>
      <c r="D18" s="31">
        <f>SUMIF('Detailed Budget'!$B$6:$B$95,$A18,'Detailed Budget'!G$6:G$95)</f>
        <v>343450</v>
      </c>
      <c r="E18" s="31">
        <f>SUMIF('Detailed Budget'!$B$6:$B$95,$A18,'Detailed Budget'!H$6:H$95)</f>
        <v>946200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28" t="s">
        <v>25</v>
      </c>
      <c r="B19" s="31">
        <f>SUMIF('Detailed Budget'!$B$6:$B$95,$A19,'Detailed Budget'!E$6:E$95)</f>
        <v>18200</v>
      </c>
      <c r="C19" s="31">
        <f>SUMIF('Detailed Budget'!$B$6:$B$95,$A19,'Detailed Budget'!F$6:F$95)</f>
        <v>67600</v>
      </c>
      <c r="D19" s="31">
        <f>SUMIF('Detailed Budget'!$B$6:$B$95,$A19,'Detailed Budget'!G$6:G$95)</f>
        <v>249400</v>
      </c>
      <c r="E19" s="31">
        <f>SUMIF('Detailed Budget'!$B$6:$B$95,$A19,'Detailed Budget'!H$6:H$95)</f>
        <v>852600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28" t="s">
        <v>26</v>
      </c>
      <c r="B20" s="31">
        <f>SUMIF('Detailed Budget'!$B$6:$B$95,$A20,'Detailed Budget'!E$6:E$95)</f>
        <v>41800</v>
      </c>
      <c r="C20" s="31">
        <f>SUMIF('Detailed Budget'!$B$6:$B$95,$A20,'Detailed Budget'!F$6:F$95)</f>
        <v>123400</v>
      </c>
      <c r="D20" s="31">
        <f>SUMIF('Detailed Budget'!$B$6:$B$95,$A20,'Detailed Budget'!G$6:G$95)</f>
        <v>371200</v>
      </c>
      <c r="E20" s="31">
        <f>SUMIF('Detailed Budget'!$B$6:$B$95,$A20,'Detailed Budget'!H$6:H$95)</f>
        <v>1053200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28" t="s">
        <v>27</v>
      </c>
      <c r="B21" s="31">
        <f>SUMIF('Detailed Budget'!$B$6:$B$95,$A21,'Detailed Budget'!E$6:E$95)</f>
        <v>9300</v>
      </c>
      <c r="C21" s="31">
        <f>SUMIF('Detailed Budget'!$B$6:$B$95,$A21,'Detailed Budget'!F$6:F$95)</f>
        <v>23900</v>
      </c>
      <c r="D21" s="31">
        <f>SUMIF('Detailed Budget'!$B$6:$B$95,$A21,'Detailed Budget'!G$6:G$95)</f>
        <v>64900</v>
      </c>
      <c r="E21" s="31">
        <f>SUMIF('Detailed Budget'!$B$6:$B$95,$A21,'Detailed Budget'!H$6:H$95)</f>
        <v>168300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28" t="s">
        <v>28</v>
      </c>
      <c r="B22" s="31">
        <f>SUMIF('Detailed Budget'!$B$6:$B$95,$A22,'Detailed Budget'!E$6:E$95)</f>
        <v>36800</v>
      </c>
      <c r="C22" s="31">
        <f>SUMIF('Detailed Budget'!$B$6:$B$95,$A22,'Detailed Budget'!F$6:F$95)</f>
        <v>112200</v>
      </c>
      <c r="D22" s="31">
        <f>SUMIF('Detailed Budget'!$B$6:$B$95,$A22,'Detailed Budget'!G$6:G$95)</f>
        <v>377000</v>
      </c>
      <c r="E22" s="31">
        <f>SUMIF('Detailed Budget'!$B$6:$B$95,$A22,'Detailed Budget'!H$6:H$95)</f>
        <v>1094500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28" t="s">
        <v>29</v>
      </c>
      <c r="B23" s="31">
        <f>SUMIF('Detailed Budget'!$B$6:$B$95,$A23,'Detailed Budget'!E$6:E$95)</f>
        <v>15600</v>
      </c>
      <c r="C23" s="31">
        <f>SUMIF('Detailed Budget'!$B$6:$B$95,$A23,'Detailed Budget'!F$6:F$95)</f>
        <v>44600</v>
      </c>
      <c r="D23" s="31">
        <f>SUMIF('Detailed Budget'!$B$6:$B$95,$A23,'Detailed Budget'!G$6:G$95)</f>
        <v>147900</v>
      </c>
      <c r="E23" s="31">
        <f>SUMIF('Detailed Budget'!$B$6:$B$95,$A23,'Detailed Budget'!H$6:H$95)</f>
        <v>430800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28" t="s">
        <v>30</v>
      </c>
      <c r="B24" s="31">
        <f>SUMIF('Detailed Budget'!$B$6:$B$95,$A24,'Detailed Budget'!E$6:E$95)</f>
        <v>18000</v>
      </c>
      <c r="C24" s="31">
        <f>SUMIF('Detailed Budget'!$B$6:$B$95,$A24,'Detailed Budget'!F$6:F$95)</f>
        <v>56400</v>
      </c>
      <c r="D24" s="31">
        <f>SUMIF('Detailed Budget'!$B$6:$B$95,$A24,'Detailed Budget'!G$6:G$95)</f>
        <v>185600</v>
      </c>
      <c r="E24" s="31">
        <f>SUMIF('Detailed Budget'!$B$6:$B$95,$A24,'Detailed Budget'!H$6:H$95)</f>
        <v>554700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28" t="s">
        <v>31</v>
      </c>
      <c r="B25" s="31">
        <f>SUMIF('Detailed Budget'!$B$6:$B$95,$A25,'Detailed Budget'!E$6:E$95)</f>
        <v>15500</v>
      </c>
      <c r="C25" s="31">
        <f>SUMIF('Detailed Budget'!$B$6:$B$95,$A25,'Detailed Budget'!F$6:F$95)</f>
        <v>46500</v>
      </c>
      <c r="D25" s="31">
        <f>SUMIF('Detailed Budget'!$B$6:$B$95,$A25,'Detailed Budget'!G$6:G$95)</f>
        <v>147900</v>
      </c>
      <c r="E25" s="31">
        <f>SUMIF('Detailed Budget'!$B$6:$B$95,$A25,'Detailed Budget'!H$6:H$95)</f>
        <v>421900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28" t="s">
        <v>32</v>
      </c>
      <c r="B26" s="31">
        <f>SUMIF('Detailed Budget'!$B$6:$B$95,$A26,'Detailed Budget'!E$6:E$95)</f>
        <v>42000</v>
      </c>
      <c r="C26" s="31">
        <f>SUMIF('Detailed Budget'!$B$6:$B$95,$A26,'Detailed Budget'!F$6:F$95)</f>
        <v>156900</v>
      </c>
      <c r="D26" s="31">
        <f>SUMIF('Detailed Budget'!$B$6:$B$95,$A26,'Detailed Budget'!G$6:G$95)</f>
        <v>582900</v>
      </c>
      <c r="E26" s="31">
        <f>SUMIF('Detailed Budget'!$B$6:$B$95,$A26,'Detailed Budget'!H$6:H$95)</f>
        <v>1846700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28" t="s">
        <v>33</v>
      </c>
      <c r="B27" s="31">
        <f>SUMIF('Detailed Budget'!$B$6:$B$95,$A27,'Detailed Budget'!E$6:E$95)</f>
        <v>29100</v>
      </c>
      <c r="C27" s="31">
        <f>SUMIF('Detailed Budget'!$B$6:$B$95,$A27,'Detailed Budget'!F$6:F$95)</f>
        <v>83000</v>
      </c>
      <c r="D27" s="31">
        <f>SUMIF('Detailed Budget'!$B$6:$B$95,$A27,'Detailed Budget'!G$6:G$95)</f>
        <v>237800</v>
      </c>
      <c r="E27" s="31">
        <f>SUMIF('Detailed Budget'!$B$6:$B$95,$A27,'Detailed Budget'!H$6:H$95)</f>
        <v>643100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28" t="s">
        <v>34</v>
      </c>
      <c r="B28" s="31">
        <f>SUMIF('Detailed Budget'!$B$6:$B$95,$A28,'Detailed Budget'!E$6:E$95)</f>
        <v>6700</v>
      </c>
      <c r="C28" s="31">
        <f>SUMIF('Detailed Budget'!$B$6:$B$95,$A28,'Detailed Budget'!F$6:F$95)</f>
        <v>23600</v>
      </c>
      <c r="D28" s="31">
        <f>SUMIF('Detailed Budget'!$B$6:$B$95,$A28,'Detailed Budget'!G$6:G$95)</f>
        <v>87000</v>
      </c>
      <c r="E28" s="31">
        <f>SUMIF('Detailed Budget'!$B$6:$B$95,$A28,'Detailed Budget'!H$6:H$95)</f>
        <v>283200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28" t="s">
        <v>35</v>
      </c>
      <c r="B29" s="31">
        <f>SUMIF('Detailed Budget'!$B$6:$B$95,$A29,'Detailed Budget'!E$6:E$95)</f>
        <v>24200</v>
      </c>
      <c r="C29" s="31">
        <f>SUMIF('Detailed Budget'!$B$6:$B$95,$A29,'Detailed Budget'!F$6:F$95)</f>
        <v>66300</v>
      </c>
      <c r="D29" s="31">
        <f>SUMIF('Detailed Budget'!$B$6:$B$95,$A29,'Detailed Budget'!G$6:G$95)</f>
        <v>194300</v>
      </c>
      <c r="E29" s="31">
        <f>SUMIF('Detailed Budget'!$B$6:$B$95,$A29,'Detailed Budget'!H$6:H$95)</f>
        <v>560600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28" t="s">
        <v>36</v>
      </c>
      <c r="B30" s="31">
        <f>SUMIF('Detailed Budget'!$B$6:$B$95,$A30,'Detailed Budget'!E$6:E$95)</f>
        <v>43308</v>
      </c>
      <c r="C30" s="31">
        <f>SUMIF('Detailed Budget'!$B$6:$B$95,$A30,'Detailed Budget'!F$6:F$95)</f>
        <v>166050</v>
      </c>
      <c r="D30" s="31">
        <f>SUMIF('Detailed Budget'!$B$6:$B$95,$A30,'Detailed Budget'!G$6:G$95)</f>
        <v>643680</v>
      </c>
      <c r="E30" s="31">
        <f>SUMIF('Detailed Budget'!$B$6:$B$95,$A30,'Detailed Budget'!H$6:H$95)</f>
        <v>2061684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29" t="s">
        <v>37</v>
      </c>
      <c r="B31" s="32">
        <f>SUMIF('Detailed Budget'!$B$6:$B$95,$A31,'Detailed Budget'!E$6:E$95)</f>
        <v>22820</v>
      </c>
      <c r="C31" s="32">
        <f>SUMIF('Detailed Budget'!$B$6:$B$95,$A31,'Detailed Budget'!F$6:F$95)</f>
        <v>103541</v>
      </c>
      <c r="D31" s="32">
        <f>SUMIF('Detailed Budget'!$B$6:$B$95,$A31,'Detailed Budget'!G$6:G$95)</f>
        <v>550371</v>
      </c>
      <c r="E31" s="32">
        <f>SUMIF('Detailed Budget'!$B$6:$B$95,$A31,'Detailed Budget'!H$6:H$95)</f>
        <v>1724538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21" t="s">
        <v>38</v>
      </c>
      <c r="B32" s="22">
        <f>SUM(B15:B31)</f>
        <v>479228</v>
      </c>
      <c r="C32" s="22">
        <f>SUM(C15:C31)</f>
        <v>1484091</v>
      </c>
      <c r="D32" s="22">
        <f>SUM(D15:D31)</f>
        <v>5061601</v>
      </c>
      <c r="E32" s="22">
        <f>SUM(E15:E31)</f>
        <v>15250322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4" customHeight="1">
      <c r="A34" s="56" t="s">
        <v>39</v>
      </c>
      <c r="B34" s="55"/>
      <c r="C34" s="55"/>
      <c r="D34" s="55"/>
      <c r="E34" s="55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</sheetData>
  <mergeCells count="2">
    <mergeCell ref="A2:E2"/>
    <mergeCell ref="A34:E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F75B5"/>
  </sheetPr>
  <dimension ref="A1:Z300"/>
  <sheetViews>
    <sheetView showGridLines="0" workbookViewId="0">
      <pane xSplit="4" ySplit="5" topLeftCell="E6" activePane="bottomRight" state="frozen"/>
      <selection pane="topRight"/>
      <selection pane="bottomLeft"/>
      <selection pane="bottomRight" activeCell="A2" sqref="A2:I2"/>
    </sheetView>
  </sheetViews>
  <sheetFormatPr defaultRowHeight="14"/>
  <cols>
    <col min="1" max="1" width="10" customWidth="1"/>
    <col min="2" max="2" width="27" customWidth="1"/>
    <col min="3" max="3" width="43" customWidth="1"/>
    <col min="4" max="4" width="55" customWidth="1"/>
    <col min="5" max="8" width="18" customWidth="1"/>
    <col min="9" max="9" width="13" customWidth="1"/>
  </cols>
  <sheetData>
    <row r="1" spans="1:2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">
      <c r="A2" s="54" t="s">
        <v>40</v>
      </c>
      <c r="B2" s="55"/>
      <c r="C2" s="55"/>
      <c r="D2" s="55"/>
      <c r="E2" s="55"/>
      <c r="F2" s="55"/>
      <c r="G2" s="55"/>
      <c r="H2" s="55"/>
      <c r="I2" s="5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2"/>
      <c r="B3" s="2"/>
      <c r="C3" s="2"/>
      <c r="D3" s="2"/>
      <c r="E3" s="2"/>
      <c r="F3" s="2"/>
      <c r="G3" s="2"/>
      <c r="H3" s="2"/>
      <c r="I3" s="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41</v>
      </c>
      <c r="B5" s="3" t="s">
        <v>42</v>
      </c>
      <c r="C5" s="3" t="s">
        <v>43</v>
      </c>
      <c r="D5" s="3" t="s">
        <v>44</v>
      </c>
      <c r="E5" s="3" t="s">
        <v>2</v>
      </c>
      <c r="F5" s="3" t="s">
        <v>3</v>
      </c>
      <c r="G5" s="3" t="s">
        <v>4</v>
      </c>
      <c r="H5" s="3" t="s">
        <v>5</v>
      </c>
      <c r="I5" s="3" t="s">
        <v>45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>
      <c r="A6" s="37" t="s">
        <v>46</v>
      </c>
      <c r="B6" s="37" t="s">
        <v>21</v>
      </c>
      <c r="C6" s="37" t="s">
        <v>47</v>
      </c>
      <c r="D6" s="37" t="s">
        <v>48</v>
      </c>
      <c r="E6" s="40">
        <v>3500</v>
      </c>
      <c r="F6" s="40">
        <v>11200</v>
      </c>
      <c r="G6" s="40">
        <v>34800</v>
      </c>
      <c r="H6" s="40">
        <v>106200</v>
      </c>
      <c r="I6" s="34" t="s">
        <v>49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>
      <c r="A7" s="38" t="s">
        <v>50</v>
      </c>
      <c r="B7" s="38" t="s">
        <v>21</v>
      </c>
      <c r="C7" s="38" t="s">
        <v>51</v>
      </c>
      <c r="D7" s="38" t="s">
        <v>52</v>
      </c>
      <c r="E7" s="41">
        <v>1800</v>
      </c>
      <c r="F7" s="41">
        <v>3700</v>
      </c>
      <c r="G7" s="41">
        <v>8700</v>
      </c>
      <c r="H7" s="41">
        <v>20700</v>
      </c>
      <c r="I7" s="28" t="s">
        <v>53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>
      <c r="A8" s="38" t="s">
        <v>54</v>
      </c>
      <c r="B8" s="38" t="s">
        <v>21</v>
      </c>
      <c r="C8" s="38" t="s">
        <v>55</v>
      </c>
      <c r="D8" s="38" t="s">
        <v>56</v>
      </c>
      <c r="E8" s="41">
        <v>1800</v>
      </c>
      <c r="F8" s="41">
        <v>4000</v>
      </c>
      <c r="G8" s="41">
        <v>10400</v>
      </c>
      <c r="H8" s="41">
        <v>26600</v>
      </c>
      <c r="I8" s="28" t="s">
        <v>49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>
      <c r="A9" s="39" t="s">
        <v>57</v>
      </c>
      <c r="B9" s="39" t="s">
        <v>22</v>
      </c>
      <c r="C9" s="39" t="s">
        <v>58</v>
      </c>
      <c r="D9" s="39" t="s">
        <v>59</v>
      </c>
      <c r="E9" s="42">
        <v>8400</v>
      </c>
      <c r="F9" s="42">
        <v>21700</v>
      </c>
      <c r="G9" s="42">
        <v>69600</v>
      </c>
      <c r="H9" s="42">
        <v>265500</v>
      </c>
      <c r="I9" s="35" t="s">
        <v>49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>
      <c r="A10" s="38" t="s">
        <v>60</v>
      </c>
      <c r="B10" s="38" t="s">
        <v>22</v>
      </c>
      <c r="C10" s="38" t="s">
        <v>61</v>
      </c>
      <c r="D10" s="38" t="s">
        <v>62</v>
      </c>
      <c r="E10" s="41">
        <v>10500</v>
      </c>
      <c r="F10" s="41">
        <v>27900</v>
      </c>
      <c r="G10" s="41">
        <v>87000</v>
      </c>
      <c r="H10" s="41">
        <v>295000</v>
      </c>
      <c r="I10" s="28" t="s">
        <v>49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>
      <c r="A11" s="38" t="s">
        <v>63</v>
      </c>
      <c r="B11" s="38" t="s">
        <v>22</v>
      </c>
      <c r="C11" s="38" t="s">
        <v>64</v>
      </c>
      <c r="D11" s="38" t="s">
        <v>65</v>
      </c>
      <c r="E11" s="41">
        <v>9800</v>
      </c>
      <c r="F11" s="41">
        <v>19800</v>
      </c>
      <c r="G11" s="41">
        <v>43500</v>
      </c>
      <c r="H11" s="41">
        <v>94400</v>
      </c>
      <c r="I11" s="28" t="s">
        <v>49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>
      <c r="A12" s="38" t="s">
        <v>66</v>
      </c>
      <c r="B12" s="38" t="s">
        <v>22</v>
      </c>
      <c r="C12" s="38" t="s">
        <v>67</v>
      </c>
      <c r="D12" s="38" t="s">
        <v>68</v>
      </c>
      <c r="E12" s="41">
        <v>3500</v>
      </c>
      <c r="F12" s="41">
        <v>8700</v>
      </c>
      <c r="G12" s="41">
        <v>20300</v>
      </c>
      <c r="H12" s="41">
        <v>47200</v>
      </c>
      <c r="I12" s="28" t="s">
        <v>49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>
      <c r="A13" s="38" t="s">
        <v>69</v>
      </c>
      <c r="B13" s="38" t="s">
        <v>22</v>
      </c>
      <c r="C13" s="38" t="s">
        <v>70</v>
      </c>
      <c r="D13" s="38" t="s">
        <v>71</v>
      </c>
      <c r="E13" s="41">
        <v>12600</v>
      </c>
      <c r="F13" s="41">
        <v>34100</v>
      </c>
      <c r="G13" s="41">
        <v>130500</v>
      </c>
      <c r="H13" s="41">
        <v>442500</v>
      </c>
      <c r="I13" s="28" t="s">
        <v>49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>
      <c r="A14" s="38" t="s">
        <v>72</v>
      </c>
      <c r="B14" s="38" t="s">
        <v>22</v>
      </c>
      <c r="C14" s="38" t="s">
        <v>73</v>
      </c>
      <c r="D14" s="38" t="s">
        <v>74</v>
      </c>
      <c r="E14" s="41">
        <v>7000</v>
      </c>
      <c r="F14" s="41">
        <v>21700</v>
      </c>
      <c r="G14" s="41">
        <v>81200</v>
      </c>
      <c r="H14" s="41">
        <v>250800</v>
      </c>
      <c r="I14" s="28" t="s">
        <v>49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>
      <c r="A15" s="38" t="s">
        <v>75</v>
      </c>
      <c r="B15" s="38" t="s">
        <v>22</v>
      </c>
      <c r="C15" s="38" t="s">
        <v>76</v>
      </c>
      <c r="D15" s="38" t="s">
        <v>74</v>
      </c>
      <c r="E15" s="41">
        <v>6000</v>
      </c>
      <c r="F15" s="41">
        <v>18600</v>
      </c>
      <c r="G15" s="41">
        <v>66700</v>
      </c>
      <c r="H15" s="41">
        <v>191800</v>
      </c>
      <c r="I15" s="28" t="s">
        <v>49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>
      <c r="A16" s="38" t="s">
        <v>77</v>
      </c>
      <c r="B16" s="38" t="s">
        <v>22</v>
      </c>
      <c r="C16" s="38" t="s">
        <v>78</v>
      </c>
      <c r="D16" s="38" t="s">
        <v>79</v>
      </c>
      <c r="E16" s="41">
        <v>8400</v>
      </c>
      <c r="F16" s="41">
        <v>24800</v>
      </c>
      <c r="G16" s="41">
        <v>72500</v>
      </c>
      <c r="H16" s="41">
        <v>206500</v>
      </c>
      <c r="I16" s="28" t="s">
        <v>49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>
      <c r="A17" s="38" t="s">
        <v>80</v>
      </c>
      <c r="B17" s="38" t="s">
        <v>22</v>
      </c>
      <c r="C17" s="38" t="s">
        <v>81</v>
      </c>
      <c r="D17" s="38" t="s">
        <v>82</v>
      </c>
      <c r="E17" s="41">
        <v>4200</v>
      </c>
      <c r="F17" s="41">
        <v>11200</v>
      </c>
      <c r="G17" s="41">
        <v>31900</v>
      </c>
      <c r="H17" s="41">
        <v>88500</v>
      </c>
      <c r="I17" s="28" t="s">
        <v>49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>
      <c r="A18" s="38" t="s">
        <v>83</v>
      </c>
      <c r="B18" s="38" t="s">
        <v>22</v>
      </c>
      <c r="C18" s="38" t="s">
        <v>84</v>
      </c>
      <c r="D18" s="38" t="s">
        <v>85</v>
      </c>
      <c r="E18" s="41">
        <v>2800</v>
      </c>
      <c r="F18" s="41">
        <v>8700</v>
      </c>
      <c r="G18" s="41">
        <v>26100</v>
      </c>
      <c r="H18" s="41">
        <v>82600</v>
      </c>
      <c r="I18" s="28" t="s">
        <v>49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>
      <c r="A19" s="38" t="s">
        <v>86</v>
      </c>
      <c r="B19" s="38" t="s">
        <v>22</v>
      </c>
      <c r="C19" s="38" t="s">
        <v>87</v>
      </c>
      <c r="D19" s="38" t="s">
        <v>88</v>
      </c>
      <c r="E19" s="41">
        <v>3200</v>
      </c>
      <c r="F19" s="41">
        <v>8700</v>
      </c>
      <c r="G19" s="41">
        <v>26100</v>
      </c>
      <c r="H19" s="41">
        <v>70800</v>
      </c>
      <c r="I19" s="28" t="s">
        <v>49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>
      <c r="A20" s="39" t="s">
        <v>89</v>
      </c>
      <c r="B20" s="39" t="s">
        <v>23</v>
      </c>
      <c r="C20" s="39" t="s">
        <v>90</v>
      </c>
      <c r="D20" s="39" t="s">
        <v>91</v>
      </c>
      <c r="E20" s="42">
        <v>4900</v>
      </c>
      <c r="F20" s="42">
        <v>11200</v>
      </c>
      <c r="G20" s="42">
        <v>27800</v>
      </c>
      <c r="H20" s="42">
        <v>62000</v>
      </c>
      <c r="I20" s="35" t="s">
        <v>49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>
      <c r="A21" s="38" t="s">
        <v>92</v>
      </c>
      <c r="B21" s="38" t="s">
        <v>23</v>
      </c>
      <c r="C21" s="38" t="s">
        <v>93</v>
      </c>
      <c r="D21" s="38" t="s">
        <v>94</v>
      </c>
      <c r="E21" s="41">
        <v>2500</v>
      </c>
      <c r="F21" s="41">
        <v>6800</v>
      </c>
      <c r="G21" s="41">
        <v>18600</v>
      </c>
      <c r="H21" s="41">
        <v>50200</v>
      </c>
      <c r="I21" s="28" t="s">
        <v>49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>
      <c r="A22" s="38" t="s">
        <v>95</v>
      </c>
      <c r="B22" s="38" t="s">
        <v>23</v>
      </c>
      <c r="C22" s="38" t="s">
        <v>96</v>
      </c>
      <c r="D22" s="38" t="s">
        <v>97</v>
      </c>
      <c r="E22" s="41">
        <v>4600</v>
      </c>
      <c r="F22" s="41">
        <v>10500</v>
      </c>
      <c r="G22" s="41">
        <v>26700</v>
      </c>
      <c r="H22" s="41">
        <v>62000</v>
      </c>
      <c r="I22" s="28" t="s">
        <v>49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>
      <c r="A23" s="38" t="s">
        <v>98</v>
      </c>
      <c r="B23" s="38" t="s">
        <v>23</v>
      </c>
      <c r="C23" s="38" t="s">
        <v>99</v>
      </c>
      <c r="D23" s="38" t="s">
        <v>100</v>
      </c>
      <c r="E23" s="41">
        <v>4200</v>
      </c>
      <c r="F23" s="41">
        <v>11200</v>
      </c>
      <c r="G23" s="41">
        <v>31900</v>
      </c>
      <c r="H23" s="41">
        <v>85600</v>
      </c>
      <c r="I23" s="28" t="s">
        <v>49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>
      <c r="A24" s="38" t="s">
        <v>101</v>
      </c>
      <c r="B24" s="38" t="s">
        <v>23</v>
      </c>
      <c r="C24" s="38" t="s">
        <v>102</v>
      </c>
      <c r="D24" s="38" t="s">
        <v>103</v>
      </c>
      <c r="E24" s="41">
        <v>3200</v>
      </c>
      <c r="F24" s="41">
        <v>7400</v>
      </c>
      <c r="G24" s="41">
        <v>18600</v>
      </c>
      <c r="H24" s="41">
        <v>44300</v>
      </c>
      <c r="I24" s="28" t="s">
        <v>49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>
      <c r="A25" s="38" t="s">
        <v>104</v>
      </c>
      <c r="B25" s="38" t="s">
        <v>23</v>
      </c>
      <c r="C25" s="38" t="s">
        <v>105</v>
      </c>
      <c r="D25" s="38" t="s">
        <v>106</v>
      </c>
      <c r="E25" s="41">
        <v>3500</v>
      </c>
      <c r="F25" s="41">
        <v>9300</v>
      </c>
      <c r="G25" s="41">
        <v>24400</v>
      </c>
      <c r="H25" s="41">
        <v>62000</v>
      </c>
      <c r="I25" s="28" t="s">
        <v>49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>
      <c r="A26" s="38" t="s">
        <v>107</v>
      </c>
      <c r="B26" s="38" t="s">
        <v>23</v>
      </c>
      <c r="C26" s="38" t="s">
        <v>108</v>
      </c>
      <c r="D26" s="38" t="s">
        <v>109</v>
      </c>
      <c r="E26" s="41">
        <v>1800</v>
      </c>
      <c r="F26" s="41">
        <v>3700</v>
      </c>
      <c r="G26" s="41">
        <v>9300</v>
      </c>
      <c r="H26" s="41">
        <v>23600</v>
      </c>
      <c r="I26" s="28" t="s">
        <v>49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>
      <c r="A27" s="38" t="s">
        <v>110</v>
      </c>
      <c r="B27" s="38" t="s">
        <v>23</v>
      </c>
      <c r="C27" s="38" t="s">
        <v>111</v>
      </c>
      <c r="D27" s="38" t="s">
        <v>112</v>
      </c>
      <c r="E27" s="41">
        <v>1800</v>
      </c>
      <c r="F27" s="41">
        <v>4300</v>
      </c>
      <c r="G27" s="41">
        <v>11600</v>
      </c>
      <c r="H27" s="41">
        <v>29500</v>
      </c>
      <c r="I27" s="28" t="s">
        <v>49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>
      <c r="A28" s="39" t="s">
        <v>113</v>
      </c>
      <c r="B28" s="39" t="s">
        <v>24</v>
      </c>
      <c r="C28" s="39" t="s">
        <v>114</v>
      </c>
      <c r="D28" s="39" t="s">
        <v>115</v>
      </c>
      <c r="E28" s="42">
        <v>4900</v>
      </c>
      <c r="F28" s="42">
        <v>12400</v>
      </c>
      <c r="G28" s="42">
        <v>31900</v>
      </c>
      <c r="H28" s="42">
        <v>79700</v>
      </c>
      <c r="I28" s="35" t="s">
        <v>49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>
      <c r="A29" s="38" t="s">
        <v>116</v>
      </c>
      <c r="B29" s="38" t="s">
        <v>24</v>
      </c>
      <c r="C29" s="38" t="s">
        <v>117</v>
      </c>
      <c r="D29" s="38" t="s">
        <v>118</v>
      </c>
      <c r="E29" s="41">
        <v>4600</v>
      </c>
      <c r="F29" s="41">
        <v>11800</v>
      </c>
      <c r="G29" s="41">
        <v>34800</v>
      </c>
      <c r="H29" s="41">
        <v>94400</v>
      </c>
      <c r="I29" s="28" t="s">
        <v>49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>
      <c r="A30" s="38" t="s">
        <v>119</v>
      </c>
      <c r="B30" s="38" t="s">
        <v>24</v>
      </c>
      <c r="C30" s="38" t="s">
        <v>120</v>
      </c>
      <c r="D30" s="38" t="s">
        <v>121</v>
      </c>
      <c r="E30" s="41">
        <v>6300</v>
      </c>
      <c r="F30" s="41">
        <v>17400</v>
      </c>
      <c r="G30" s="41">
        <v>52200</v>
      </c>
      <c r="H30" s="41">
        <v>153400</v>
      </c>
      <c r="I30" s="28" t="s">
        <v>53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>
      <c r="A31" s="38" t="s">
        <v>122</v>
      </c>
      <c r="B31" s="38" t="s">
        <v>24</v>
      </c>
      <c r="C31" s="38" t="s">
        <v>123</v>
      </c>
      <c r="D31" s="38" t="s">
        <v>124</v>
      </c>
      <c r="E31" s="41">
        <v>6300</v>
      </c>
      <c r="F31" s="41">
        <v>17400</v>
      </c>
      <c r="G31" s="41">
        <v>58000</v>
      </c>
      <c r="H31" s="41">
        <v>177000</v>
      </c>
      <c r="I31" s="28" t="s">
        <v>49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>
      <c r="A32" s="38" t="s">
        <v>125</v>
      </c>
      <c r="B32" s="38" t="s">
        <v>24</v>
      </c>
      <c r="C32" s="38" t="s">
        <v>126</v>
      </c>
      <c r="D32" s="38" t="s">
        <v>127</v>
      </c>
      <c r="E32" s="41">
        <v>4900</v>
      </c>
      <c r="F32" s="41">
        <v>13600</v>
      </c>
      <c r="G32" s="41">
        <v>43500</v>
      </c>
      <c r="H32" s="41">
        <v>123900</v>
      </c>
      <c r="I32" s="28" t="s">
        <v>53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>
      <c r="A33" s="38" t="s">
        <v>128</v>
      </c>
      <c r="B33" s="38" t="s">
        <v>24</v>
      </c>
      <c r="C33" s="38" t="s">
        <v>129</v>
      </c>
      <c r="D33" s="38" t="s">
        <v>130</v>
      </c>
      <c r="E33" s="41">
        <v>3800</v>
      </c>
      <c r="F33" s="41">
        <v>9900</v>
      </c>
      <c r="G33" s="41">
        <v>26100</v>
      </c>
      <c r="H33" s="41">
        <v>67900</v>
      </c>
      <c r="I33" s="28" t="s">
        <v>49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>
      <c r="A34" s="49" t="s">
        <v>131</v>
      </c>
      <c r="B34" s="49" t="s">
        <v>24</v>
      </c>
      <c r="C34" s="49" t="s">
        <v>132</v>
      </c>
      <c r="D34" s="49" t="s">
        <v>133</v>
      </c>
      <c r="E34" s="51">
        <f>Props!E32</f>
        <v>13000</v>
      </c>
      <c r="F34" s="51">
        <f>Props!F32</f>
        <v>31900</v>
      </c>
      <c r="G34" s="51">
        <f>Props!G32</f>
        <v>78450</v>
      </c>
      <c r="H34" s="51">
        <f>Props!H32</f>
        <v>196800</v>
      </c>
      <c r="I34" s="50" t="s">
        <v>53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>
      <c r="A35" s="38" t="s">
        <v>134</v>
      </c>
      <c r="B35" s="38" t="s">
        <v>24</v>
      </c>
      <c r="C35" s="38" t="s">
        <v>135</v>
      </c>
      <c r="D35" s="38" t="s">
        <v>136</v>
      </c>
      <c r="E35" s="41">
        <v>1300</v>
      </c>
      <c r="F35" s="41">
        <v>3700</v>
      </c>
      <c r="G35" s="41">
        <v>10400</v>
      </c>
      <c r="H35" s="41">
        <v>29500</v>
      </c>
      <c r="I35" s="28" t="s">
        <v>53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>
      <c r="A36" s="38" t="s">
        <v>137</v>
      </c>
      <c r="B36" s="38" t="s">
        <v>24</v>
      </c>
      <c r="C36" s="38" t="s">
        <v>138</v>
      </c>
      <c r="D36" s="38" t="s">
        <v>139</v>
      </c>
      <c r="E36" s="41">
        <v>800</v>
      </c>
      <c r="F36" s="41">
        <v>2800</v>
      </c>
      <c r="G36" s="41">
        <v>8100</v>
      </c>
      <c r="H36" s="41">
        <v>23600</v>
      </c>
      <c r="I36" s="28" t="s">
        <v>53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>
      <c r="A37" s="39" t="s">
        <v>140</v>
      </c>
      <c r="B37" s="39" t="s">
        <v>25</v>
      </c>
      <c r="C37" s="39" t="s">
        <v>141</v>
      </c>
      <c r="D37" s="39" t="s">
        <v>142</v>
      </c>
      <c r="E37" s="42">
        <v>3500</v>
      </c>
      <c r="F37" s="42">
        <v>11200</v>
      </c>
      <c r="G37" s="42">
        <v>34800</v>
      </c>
      <c r="H37" s="42">
        <v>91500</v>
      </c>
      <c r="I37" s="35" t="s">
        <v>49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>
      <c r="A38" s="38" t="s">
        <v>143</v>
      </c>
      <c r="B38" s="38" t="s">
        <v>25</v>
      </c>
      <c r="C38" s="38" t="s">
        <v>144</v>
      </c>
      <c r="D38" s="38" t="s">
        <v>145</v>
      </c>
      <c r="E38" s="41">
        <v>6300</v>
      </c>
      <c r="F38" s="41">
        <v>23600</v>
      </c>
      <c r="G38" s="41">
        <v>84100</v>
      </c>
      <c r="H38" s="41">
        <v>295000</v>
      </c>
      <c r="I38" s="28" t="s">
        <v>53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>
      <c r="A39" s="38" t="s">
        <v>146</v>
      </c>
      <c r="B39" s="38" t="s">
        <v>25</v>
      </c>
      <c r="C39" s="38" t="s">
        <v>147</v>
      </c>
      <c r="D39" s="38" t="s">
        <v>148</v>
      </c>
      <c r="E39" s="41">
        <v>1400</v>
      </c>
      <c r="F39" s="41">
        <v>7400</v>
      </c>
      <c r="G39" s="41">
        <v>34800</v>
      </c>
      <c r="H39" s="41">
        <v>147500</v>
      </c>
      <c r="I39" s="28" t="s">
        <v>53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>
      <c r="A40" s="38" t="s">
        <v>149</v>
      </c>
      <c r="B40" s="38" t="s">
        <v>25</v>
      </c>
      <c r="C40" s="38" t="s">
        <v>150</v>
      </c>
      <c r="D40" s="38" t="s">
        <v>151</v>
      </c>
      <c r="E40" s="41">
        <v>2800</v>
      </c>
      <c r="F40" s="41">
        <v>9900</v>
      </c>
      <c r="G40" s="41">
        <v>37700</v>
      </c>
      <c r="H40" s="41">
        <v>123900</v>
      </c>
      <c r="I40" s="28" t="s">
        <v>53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customHeight="1">
      <c r="A41" s="38" t="s">
        <v>152</v>
      </c>
      <c r="B41" s="38" t="s">
        <v>25</v>
      </c>
      <c r="C41" s="38" t="s">
        <v>153</v>
      </c>
      <c r="D41" s="38" t="s">
        <v>154</v>
      </c>
      <c r="E41" s="41">
        <v>4200</v>
      </c>
      <c r="F41" s="41">
        <v>15500</v>
      </c>
      <c r="G41" s="41">
        <v>58000</v>
      </c>
      <c r="H41" s="41">
        <v>194700</v>
      </c>
      <c r="I41" s="28" t="s">
        <v>53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>
      <c r="A42" s="39" t="s">
        <v>155</v>
      </c>
      <c r="B42" s="39" t="s">
        <v>26</v>
      </c>
      <c r="C42" s="39" t="s">
        <v>156</v>
      </c>
      <c r="D42" s="39" t="s">
        <v>157</v>
      </c>
      <c r="E42" s="42">
        <v>7000</v>
      </c>
      <c r="F42" s="42">
        <v>19800</v>
      </c>
      <c r="G42" s="42">
        <v>52200</v>
      </c>
      <c r="H42" s="42">
        <v>132800</v>
      </c>
      <c r="I42" s="35" t="s">
        <v>49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>
      <c r="A43" s="38" t="s">
        <v>158</v>
      </c>
      <c r="B43" s="38" t="s">
        <v>26</v>
      </c>
      <c r="C43" s="38" t="s">
        <v>159</v>
      </c>
      <c r="D43" s="38" t="s">
        <v>160</v>
      </c>
      <c r="E43" s="41">
        <v>7000</v>
      </c>
      <c r="F43" s="41">
        <v>21700</v>
      </c>
      <c r="G43" s="41">
        <v>63800</v>
      </c>
      <c r="H43" s="41">
        <v>177000</v>
      </c>
      <c r="I43" s="28" t="s">
        <v>49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customHeight="1">
      <c r="A44" s="38" t="s">
        <v>161</v>
      </c>
      <c r="B44" s="38" t="s">
        <v>26</v>
      </c>
      <c r="C44" s="38" t="s">
        <v>162</v>
      </c>
      <c r="D44" s="38" t="s">
        <v>163</v>
      </c>
      <c r="E44" s="41">
        <v>7000</v>
      </c>
      <c r="F44" s="41">
        <v>18600</v>
      </c>
      <c r="G44" s="41">
        <v>55100</v>
      </c>
      <c r="H44" s="41">
        <v>165200</v>
      </c>
      <c r="I44" s="28" t="s">
        <v>53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customHeight="1">
      <c r="A45" s="38" t="s">
        <v>164</v>
      </c>
      <c r="B45" s="38" t="s">
        <v>26</v>
      </c>
      <c r="C45" s="38" t="s">
        <v>165</v>
      </c>
      <c r="D45" s="38" t="s">
        <v>166</v>
      </c>
      <c r="E45" s="41">
        <v>6000</v>
      </c>
      <c r="F45" s="41">
        <v>17400</v>
      </c>
      <c r="G45" s="41">
        <v>52200</v>
      </c>
      <c r="H45" s="41">
        <v>141600</v>
      </c>
      <c r="I45" s="28" t="s">
        <v>49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customHeight="1">
      <c r="A46" s="38" t="s">
        <v>167</v>
      </c>
      <c r="B46" s="38" t="s">
        <v>26</v>
      </c>
      <c r="C46" s="38" t="s">
        <v>168</v>
      </c>
      <c r="D46" s="38" t="s">
        <v>169</v>
      </c>
      <c r="E46" s="41">
        <v>6000</v>
      </c>
      <c r="F46" s="41">
        <v>17400</v>
      </c>
      <c r="G46" s="41">
        <v>52200</v>
      </c>
      <c r="H46" s="41">
        <v>141600</v>
      </c>
      <c r="I46" s="28" t="s">
        <v>49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customHeight="1">
      <c r="A47" s="38" t="s">
        <v>170</v>
      </c>
      <c r="B47" s="38" t="s">
        <v>26</v>
      </c>
      <c r="C47" s="38" t="s">
        <v>171</v>
      </c>
      <c r="D47" s="38" t="s">
        <v>172</v>
      </c>
      <c r="E47" s="41">
        <v>6300</v>
      </c>
      <c r="F47" s="41">
        <v>19800</v>
      </c>
      <c r="G47" s="41">
        <v>63800</v>
      </c>
      <c r="H47" s="41">
        <v>188800</v>
      </c>
      <c r="I47" s="28" t="s">
        <v>53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customHeight="1">
      <c r="A48" s="38" t="s">
        <v>173</v>
      </c>
      <c r="B48" s="38" t="s">
        <v>26</v>
      </c>
      <c r="C48" s="38" t="s">
        <v>174</v>
      </c>
      <c r="D48" s="38" t="s">
        <v>175</v>
      </c>
      <c r="E48" s="41">
        <v>2500</v>
      </c>
      <c r="F48" s="41">
        <v>8700</v>
      </c>
      <c r="G48" s="41">
        <v>31900</v>
      </c>
      <c r="H48" s="41">
        <v>106200</v>
      </c>
      <c r="I48" s="28" t="s">
        <v>53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customHeight="1">
      <c r="A49" s="39" t="s">
        <v>176</v>
      </c>
      <c r="B49" s="39" t="s">
        <v>27</v>
      </c>
      <c r="C49" s="39" t="s">
        <v>177</v>
      </c>
      <c r="D49" s="39" t="s">
        <v>178</v>
      </c>
      <c r="E49" s="42">
        <v>6000</v>
      </c>
      <c r="F49" s="42">
        <v>14900</v>
      </c>
      <c r="G49" s="42">
        <v>40600</v>
      </c>
      <c r="H49" s="42">
        <v>103300</v>
      </c>
      <c r="I49" s="35" t="s">
        <v>49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customHeight="1">
      <c r="A50" s="38" t="s">
        <v>179</v>
      </c>
      <c r="B50" s="38" t="s">
        <v>27</v>
      </c>
      <c r="C50" s="38" t="s">
        <v>180</v>
      </c>
      <c r="D50" s="38" t="s">
        <v>181</v>
      </c>
      <c r="E50" s="41">
        <v>2500</v>
      </c>
      <c r="F50" s="41">
        <v>6200</v>
      </c>
      <c r="G50" s="41">
        <v>16200</v>
      </c>
      <c r="H50" s="41">
        <v>44300</v>
      </c>
      <c r="I50" s="28" t="s">
        <v>53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customHeight="1">
      <c r="A51" s="38" t="s">
        <v>182</v>
      </c>
      <c r="B51" s="38" t="s">
        <v>27</v>
      </c>
      <c r="C51" s="38" t="s">
        <v>183</v>
      </c>
      <c r="D51" s="38" t="s">
        <v>184</v>
      </c>
      <c r="E51" s="41">
        <v>800</v>
      </c>
      <c r="F51" s="41">
        <v>2800</v>
      </c>
      <c r="G51" s="41">
        <v>8100</v>
      </c>
      <c r="H51" s="41">
        <v>20700</v>
      </c>
      <c r="I51" s="28" t="s">
        <v>49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customHeight="1">
      <c r="A52" s="39" t="s">
        <v>185</v>
      </c>
      <c r="B52" s="39" t="s">
        <v>28</v>
      </c>
      <c r="C52" s="39" t="s">
        <v>186</v>
      </c>
      <c r="D52" s="39" t="s">
        <v>187</v>
      </c>
      <c r="E52" s="42">
        <v>4600</v>
      </c>
      <c r="F52" s="42">
        <v>12400</v>
      </c>
      <c r="G52" s="42">
        <v>37700</v>
      </c>
      <c r="H52" s="42">
        <v>97400</v>
      </c>
      <c r="I52" s="35" t="s">
        <v>49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customHeight="1">
      <c r="A53" s="38" t="s">
        <v>188</v>
      </c>
      <c r="B53" s="38" t="s">
        <v>28</v>
      </c>
      <c r="C53" s="38" t="s">
        <v>189</v>
      </c>
      <c r="D53" s="38" t="s">
        <v>190</v>
      </c>
      <c r="E53" s="41">
        <v>3800</v>
      </c>
      <c r="F53" s="41">
        <v>11200</v>
      </c>
      <c r="G53" s="41">
        <v>37700</v>
      </c>
      <c r="H53" s="41">
        <v>112100</v>
      </c>
      <c r="I53" s="28" t="s">
        <v>53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customHeight="1">
      <c r="A54" s="38" t="s">
        <v>191</v>
      </c>
      <c r="B54" s="38" t="s">
        <v>28</v>
      </c>
      <c r="C54" s="38" t="s">
        <v>192</v>
      </c>
      <c r="D54" s="38" t="s">
        <v>193</v>
      </c>
      <c r="E54" s="41">
        <v>4900</v>
      </c>
      <c r="F54" s="41">
        <v>13600</v>
      </c>
      <c r="G54" s="41">
        <v>40600</v>
      </c>
      <c r="H54" s="41">
        <v>106200</v>
      </c>
      <c r="I54" s="28" t="s">
        <v>49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customHeight="1">
      <c r="A55" s="38" t="s">
        <v>194</v>
      </c>
      <c r="B55" s="38" t="s">
        <v>28</v>
      </c>
      <c r="C55" s="38" t="s">
        <v>195</v>
      </c>
      <c r="D55" s="38" t="s">
        <v>196</v>
      </c>
      <c r="E55" s="41">
        <v>8400</v>
      </c>
      <c r="F55" s="41">
        <v>26000</v>
      </c>
      <c r="G55" s="41">
        <v>87000</v>
      </c>
      <c r="H55" s="41">
        <v>247800</v>
      </c>
      <c r="I55" s="28" t="s">
        <v>49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customHeight="1">
      <c r="A56" s="38" t="s">
        <v>197</v>
      </c>
      <c r="B56" s="38" t="s">
        <v>28</v>
      </c>
      <c r="C56" s="38" t="s">
        <v>198</v>
      </c>
      <c r="D56" s="38" t="s">
        <v>199</v>
      </c>
      <c r="E56" s="41">
        <v>11200</v>
      </c>
      <c r="F56" s="41">
        <v>37200</v>
      </c>
      <c r="G56" s="41">
        <v>133400</v>
      </c>
      <c r="H56" s="41">
        <v>413000</v>
      </c>
      <c r="I56" s="28" t="s">
        <v>53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customHeight="1">
      <c r="A57" s="38" t="s">
        <v>200</v>
      </c>
      <c r="B57" s="38" t="s">
        <v>28</v>
      </c>
      <c r="C57" s="38" t="s">
        <v>201</v>
      </c>
      <c r="D57" s="38" t="s">
        <v>202</v>
      </c>
      <c r="E57" s="41">
        <v>1800</v>
      </c>
      <c r="F57" s="41">
        <v>5600</v>
      </c>
      <c r="G57" s="41">
        <v>20300</v>
      </c>
      <c r="H57" s="41">
        <v>59000</v>
      </c>
      <c r="I57" s="28" t="s">
        <v>53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customHeight="1">
      <c r="A58" s="38" t="s">
        <v>203</v>
      </c>
      <c r="B58" s="38" t="s">
        <v>28</v>
      </c>
      <c r="C58" s="38" t="s">
        <v>204</v>
      </c>
      <c r="D58" s="38" t="s">
        <v>205</v>
      </c>
      <c r="E58" s="41">
        <v>2100</v>
      </c>
      <c r="F58" s="41">
        <v>6200</v>
      </c>
      <c r="G58" s="41">
        <v>20300</v>
      </c>
      <c r="H58" s="41">
        <v>59000</v>
      </c>
      <c r="I58" s="28" t="s">
        <v>53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customHeight="1">
      <c r="A59" s="39" t="s">
        <v>206</v>
      </c>
      <c r="B59" s="39" t="s">
        <v>29</v>
      </c>
      <c r="C59" s="39" t="s">
        <v>207</v>
      </c>
      <c r="D59" s="39" t="s">
        <v>208</v>
      </c>
      <c r="E59" s="42">
        <v>4900</v>
      </c>
      <c r="F59" s="42">
        <v>13600</v>
      </c>
      <c r="G59" s="42">
        <v>40600</v>
      </c>
      <c r="H59" s="42">
        <v>106200</v>
      </c>
      <c r="I59" s="35" t="s">
        <v>49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customHeight="1">
      <c r="A60" s="38" t="s">
        <v>209</v>
      </c>
      <c r="B60" s="38" t="s">
        <v>29</v>
      </c>
      <c r="C60" s="38" t="s">
        <v>210</v>
      </c>
      <c r="D60" s="38" t="s">
        <v>211</v>
      </c>
      <c r="E60" s="41">
        <v>4600</v>
      </c>
      <c r="F60" s="41">
        <v>12400</v>
      </c>
      <c r="G60" s="41">
        <v>40600</v>
      </c>
      <c r="H60" s="41">
        <v>118000</v>
      </c>
      <c r="I60" s="28" t="s">
        <v>49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customHeight="1">
      <c r="A61" s="38" t="s">
        <v>212</v>
      </c>
      <c r="B61" s="38" t="s">
        <v>29</v>
      </c>
      <c r="C61" s="38" t="s">
        <v>213</v>
      </c>
      <c r="D61" s="38" t="s">
        <v>214</v>
      </c>
      <c r="E61" s="41">
        <v>2500</v>
      </c>
      <c r="F61" s="41">
        <v>7400</v>
      </c>
      <c r="G61" s="41">
        <v>26100</v>
      </c>
      <c r="H61" s="41">
        <v>79700</v>
      </c>
      <c r="I61" s="28" t="s">
        <v>53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customHeight="1">
      <c r="A62" s="38" t="s">
        <v>215</v>
      </c>
      <c r="B62" s="38" t="s">
        <v>29</v>
      </c>
      <c r="C62" s="38" t="s">
        <v>216</v>
      </c>
      <c r="D62" s="38" t="s">
        <v>217</v>
      </c>
      <c r="E62" s="41">
        <v>1800</v>
      </c>
      <c r="F62" s="41">
        <v>5000</v>
      </c>
      <c r="G62" s="41">
        <v>14500</v>
      </c>
      <c r="H62" s="41">
        <v>38400</v>
      </c>
      <c r="I62" s="28" t="s">
        <v>49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customHeight="1">
      <c r="A63" s="38" t="s">
        <v>218</v>
      </c>
      <c r="B63" s="38" t="s">
        <v>29</v>
      </c>
      <c r="C63" s="38" t="s">
        <v>219</v>
      </c>
      <c r="D63" s="38" t="s">
        <v>220</v>
      </c>
      <c r="E63" s="41">
        <v>1800</v>
      </c>
      <c r="F63" s="41">
        <v>6200</v>
      </c>
      <c r="G63" s="41">
        <v>26100</v>
      </c>
      <c r="H63" s="41">
        <v>88500</v>
      </c>
      <c r="I63" s="28" t="s">
        <v>53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customHeight="1">
      <c r="A64" s="39" t="s">
        <v>221</v>
      </c>
      <c r="B64" s="39" t="s">
        <v>30</v>
      </c>
      <c r="C64" s="39" t="s">
        <v>222</v>
      </c>
      <c r="D64" s="39" t="s">
        <v>223</v>
      </c>
      <c r="E64" s="42">
        <v>3200</v>
      </c>
      <c r="F64" s="42">
        <v>9300</v>
      </c>
      <c r="G64" s="42">
        <v>29000</v>
      </c>
      <c r="H64" s="42">
        <v>79700</v>
      </c>
      <c r="I64" s="35" t="s">
        <v>49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 customHeight="1">
      <c r="A65" s="38" t="s">
        <v>224</v>
      </c>
      <c r="B65" s="38" t="s">
        <v>30</v>
      </c>
      <c r="C65" s="38" t="s">
        <v>225</v>
      </c>
      <c r="D65" s="38" t="s">
        <v>226</v>
      </c>
      <c r="E65" s="41">
        <v>5600</v>
      </c>
      <c r="F65" s="41">
        <v>16100</v>
      </c>
      <c r="G65" s="41">
        <v>49300</v>
      </c>
      <c r="H65" s="41">
        <v>141600</v>
      </c>
      <c r="I65" s="28" t="s">
        <v>53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 customHeight="1">
      <c r="A66" s="38" t="s">
        <v>227</v>
      </c>
      <c r="B66" s="38" t="s">
        <v>30</v>
      </c>
      <c r="C66" s="38" t="s">
        <v>228</v>
      </c>
      <c r="D66" s="38" t="s">
        <v>229</v>
      </c>
      <c r="E66" s="41">
        <v>1800</v>
      </c>
      <c r="F66" s="41">
        <v>5600</v>
      </c>
      <c r="G66" s="41">
        <v>17400</v>
      </c>
      <c r="H66" s="41">
        <v>50200</v>
      </c>
      <c r="I66" s="28" t="s">
        <v>53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 customHeight="1">
      <c r="A67" s="38" t="s">
        <v>230</v>
      </c>
      <c r="B67" s="38" t="s">
        <v>30</v>
      </c>
      <c r="C67" s="38" t="s">
        <v>231</v>
      </c>
      <c r="D67" s="38" t="s">
        <v>232</v>
      </c>
      <c r="E67" s="41">
        <v>5600</v>
      </c>
      <c r="F67" s="41">
        <v>19800</v>
      </c>
      <c r="G67" s="41">
        <v>69600</v>
      </c>
      <c r="H67" s="41">
        <v>224200</v>
      </c>
      <c r="I67" s="28" t="s">
        <v>53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 customHeight="1">
      <c r="A68" s="38" t="s">
        <v>233</v>
      </c>
      <c r="B68" s="38" t="s">
        <v>30</v>
      </c>
      <c r="C68" s="38" t="s">
        <v>234</v>
      </c>
      <c r="D68" s="38" t="s">
        <v>235</v>
      </c>
      <c r="E68" s="41">
        <v>1800</v>
      </c>
      <c r="F68" s="41">
        <v>5600</v>
      </c>
      <c r="G68" s="41">
        <v>20300</v>
      </c>
      <c r="H68" s="41">
        <v>59000</v>
      </c>
      <c r="I68" s="28" t="s">
        <v>53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customHeight="1">
      <c r="A69" s="39" t="s">
        <v>236</v>
      </c>
      <c r="B69" s="39" t="s">
        <v>31</v>
      </c>
      <c r="C69" s="39" t="s">
        <v>237</v>
      </c>
      <c r="D69" s="39" t="s">
        <v>238</v>
      </c>
      <c r="E69" s="42">
        <v>7700</v>
      </c>
      <c r="F69" s="42">
        <v>23600</v>
      </c>
      <c r="G69" s="42">
        <v>72500</v>
      </c>
      <c r="H69" s="42">
        <v>206500</v>
      </c>
      <c r="I69" s="35" t="s">
        <v>53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customHeight="1">
      <c r="A70" s="38" t="s">
        <v>239</v>
      </c>
      <c r="B70" s="38" t="s">
        <v>31</v>
      </c>
      <c r="C70" s="38" t="s">
        <v>240</v>
      </c>
      <c r="D70" s="38" t="s">
        <v>241</v>
      </c>
      <c r="E70" s="41">
        <v>3200</v>
      </c>
      <c r="F70" s="41">
        <v>9300</v>
      </c>
      <c r="G70" s="41">
        <v>29000</v>
      </c>
      <c r="H70" s="41">
        <v>79700</v>
      </c>
      <c r="I70" s="28" t="s">
        <v>53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customHeight="1">
      <c r="A71" s="38" t="s">
        <v>242</v>
      </c>
      <c r="B71" s="38" t="s">
        <v>31</v>
      </c>
      <c r="C71" s="38" t="s">
        <v>243</v>
      </c>
      <c r="D71" s="38" t="s">
        <v>244</v>
      </c>
      <c r="E71" s="41">
        <v>2100</v>
      </c>
      <c r="F71" s="41">
        <v>6200</v>
      </c>
      <c r="G71" s="41">
        <v>20300</v>
      </c>
      <c r="H71" s="41">
        <v>59000</v>
      </c>
      <c r="I71" s="28" t="s">
        <v>49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customHeight="1">
      <c r="A72" s="38" t="s">
        <v>245</v>
      </c>
      <c r="B72" s="38" t="s">
        <v>31</v>
      </c>
      <c r="C72" s="38" t="s">
        <v>246</v>
      </c>
      <c r="D72" s="38" t="s">
        <v>247</v>
      </c>
      <c r="E72" s="41">
        <v>2500</v>
      </c>
      <c r="F72" s="41">
        <v>7400</v>
      </c>
      <c r="G72" s="41">
        <v>26100</v>
      </c>
      <c r="H72" s="41">
        <v>76700</v>
      </c>
      <c r="I72" s="28" t="s">
        <v>53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 customHeight="1">
      <c r="A73" s="39" t="s">
        <v>248</v>
      </c>
      <c r="B73" s="39" t="s">
        <v>32</v>
      </c>
      <c r="C73" s="39" t="s">
        <v>249</v>
      </c>
      <c r="D73" s="39" t="s">
        <v>250</v>
      </c>
      <c r="E73" s="42">
        <v>5600</v>
      </c>
      <c r="F73" s="42">
        <v>17400</v>
      </c>
      <c r="G73" s="42">
        <v>58000</v>
      </c>
      <c r="H73" s="42">
        <v>165200</v>
      </c>
      <c r="I73" s="35" t="s">
        <v>49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customHeight="1">
      <c r="A74" s="38" t="s">
        <v>251</v>
      </c>
      <c r="B74" s="38" t="s">
        <v>32</v>
      </c>
      <c r="C74" s="38" t="s">
        <v>252</v>
      </c>
      <c r="D74" s="38" t="s">
        <v>253</v>
      </c>
      <c r="E74" s="41">
        <v>15400</v>
      </c>
      <c r="F74" s="41">
        <v>58900</v>
      </c>
      <c r="G74" s="41">
        <v>220400</v>
      </c>
      <c r="H74" s="41">
        <v>708000</v>
      </c>
      <c r="I74" s="28" t="s">
        <v>53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customHeight="1">
      <c r="A75" s="38" t="s">
        <v>254</v>
      </c>
      <c r="B75" s="38" t="s">
        <v>32</v>
      </c>
      <c r="C75" s="38" t="s">
        <v>255</v>
      </c>
      <c r="D75" s="38" t="s">
        <v>256</v>
      </c>
      <c r="E75" s="41">
        <v>12600</v>
      </c>
      <c r="F75" s="41">
        <v>49600</v>
      </c>
      <c r="G75" s="41">
        <v>185600</v>
      </c>
      <c r="H75" s="41">
        <v>590000</v>
      </c>
      <c r="I75" s="28" t="s">
        <v>53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 customHeight="1">
      <c r="A76" s="38" t="s">
        <v>257</v>
      </c>
      <c r="B76" s="38" t="s">
        <v>32</v>
      </c>
      <c r="C76" s="38" t="s">
        <v>258</v>
      </c>
      <c r="D76" s="38" t="s">
        <v>259</v>
      </c>
      <c r="E76" s="41">
        <v>4900</v>
      </c>
      <c r="F76" s="41">
        <v>18600</v>
      </c>
      <c r="G76" s="41">
        <v>72500</v>
      </c>
      <c r="H76" s="41">
        <v>236000</v>
      </c>
      <c r="I76" s="28" t="s">
        <v>53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 customHeight="1">
      <c r="A77" s="38" t="s">
        <v>260</v>
      </c>
      <c r="B77" s="38" t="s">
        <v>32</v>
      </c>
      <c r="C77" s="38" t="s">
        <v>261</v>
      </c>
      <c r="D77" s="38" t="s">
        <v>262</v>
      </c>
      <c r="E77" s="41">
        <v>3500</v>
      </c>
      <c r="F77" s="41">
        <v>12400</v>
      </c>
      <c r="G77" s="41">
        <v>46400</v>
      </c>
      <c r="H77" s="41">
        <v>147500</v>
      </c>
      <c r="I77" s="28" t="s">
        <v>53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 customHeight="1">
      <c r="A78" s="39" t="s">
        <v>263</v>
      </c>
      <c r="B78" s="39" t="s">
        <v>33</v>
      </c>
      <c r="C78" s="39" t="s">
        <v>264</v>
      </c>
      <c r="D78" s="39" t="s">
        <v>265</v>
      </c>
      <c r="E78" s="42">
        <v>10500</v>
      </c>
      <c r="F78" s="42">
        <v>27900</v>
      </c>
      <c r="G78" s="42">
        <v>75400</v>
      </c>
      <c r="H78" s="42">
        <v>188800</v>
      </c>
      <c r="I78" s="35" t="s">
        <v>49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 customHeight="1">
      <c r="A79" s="38" t="s">
        <v>266</v>
      </c>
      <c r="B79" s="38" t="s">
        <v>33</v>
      </c>
      <c r="C79" s="38" t="s">
        <v>267</v>
      </c>
      <c r="D79" s="38" t="s">
        <v>268</v>
      </c>
      <c r="E79" s="41">
        <v>2800</v>
      </c>
      <c r="F79" s="41">
        <v>7400</v>
      </c>
      <c r="G79" s="41">
        <v>20300</v>
      </c>
      <c r="H79" s="41">
        <v>53100</v>
      </c>
      <c r="I79" s="28" t="s">
        <v>53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 customHeight="1">
      <c r="A80" s="38" t="s">
        <v>269</v>
      </c>
      <c r="B80" s="38" t="s">
        <v>33</v>
      </c>
      <c r="C80" s="38" t="s">
        <v>270</v>
      </c>
      <c r="D80" s="38" t="s">
        <v>271</v>
      </c>
      <c r="E80" s="41">
        <v>4200</v>
      </c>
      <c r="F80" s="41">
        <v>12400</v>
      </c>
      <c r="G80" s="41">
        <v>37700</v>
      </c>
      <c r="H80" s="41">
        <v>106200</v>
      </c>
      <c r="I80" s="28" t="s">
        <v>49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customHeight="1">
      <c r="A81" s="38" t="s">
        <v>272</v>
      </c>
      <c r="B81" s="38" t="s">
        <v>33</v>
      </c>
      <c r="C81" s="38" t="s">
        <v>273</v>
      </c>
      <c r="D81" s="38" t="s">
        <v>274</v>
      </c>
      <c r="E81" s="41">
        <v>7000</v>
      </c>
      <c r="F81" s="41">
        <v>21700</v>
      </c>
      <c r="G81" s="41">
        <v>63800</v>
      </c>
      <c r="H81" s="41">
        <v>177000</v>
      </c>
      <c r="I81" s="28" t="s">
        <v>49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 customHeight="1">
      <c r="A82" s="38" t="s">
        <v>275</v>
      </c>
      <c r="B82" s="38" t="s">
        <v>33</v>
      </c>
      <c r="C82" s="38" t="s">
        <v>276</v>
      </c>
      <c r="D82" s="38" t="s">
        <v>277</v>
      </c>
      <c r="E82" s="41">
        <v>2100</v>
      </c>
      <c r="F82" s="41">
        <v>6200</v>
      </c>
      <c r="G82" s="41">
        <v>17400</v>
      </c>
      <c r="H82" s="41">
        <v>47200</v>
      </c>
      <c r="I82" s="28" t="s">
        <v>49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 customHeight="1">
      <c r="A83" s="38" t="s">
        <v>278</v>
      </c>
      <c r="B83" s="38" t="s">
        <v>33</v>
      </c>
      <c r="C83" s="38" t="s">
        <v>279</v>
      </c>
      <c r="D83" s="38" t="s">
        <v>280</v>
      </c>
      <c r="E83" s="41">
        <v>2500</v>
      </c>
      <c r="F83" s="41">
        <v>7400</v>
      </c>
      <c r="G83" s="41">
        <v>23200</v>
      </c>
      <c r="H83" s="41">
        <v>70800</v>
      </c>
      <c r="I83" s="28" t="s">
        <v>53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 customHeight="1">
      <c r="A84" s="39" t="s">
        <v>281</v>
      </c>
      <c r="B84" s="39" t="s">
        <v>34</v>
      </c>
      <c r="C84" s="39" t="s">
        <v>282</v>
      </c>
      <c r="D84" s="39" t="s">
        <v>283</v>
      </c>
      <c r="E84" s="42">
        <v>3500</v>
      </c>
      <c r="F84" s="42">
        <v>11200</v>
      </c>
      <c r="G84" s="42">
        <v>37700</v>
      </c>
      <c r="H84" s="42">
        <v>106200</v>
      </c>
      <c r="I84" s="35" t="s">
        <v>49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 customHeight="1">
      <c r="A85" s="38" t="s">
        <v>284</v>
      </c>
      <c r="B85" s="38" t="s">
        <v>34</v>
      </c>
      <c r="C85" s="38" t="s">
        <v>285</v>
      </c>
      <c r="D85" s="38" t="s">
        <v>286</v>
      </c>
      <c r="E85" s="41">
        <v>1800</v>
      </c>
      <c r="F85" s="41">
        <v>7400</v>
      </c>
      <c r="G85" s="41">
        <v>29000</v>
      </c>
      <c r="H85" s="41">
        <v>106200</v>
      </c>
      <c r="I85" s="28" t="s">
        <v>53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 customHeight="1">
      <c r="A86" s="38" t="s">
        <v>287</v>
      </c>
      <c r="B86" s="38" t="s">
        <v>34</v>
      </c>
      <c r="C86" s="38" t="s">
        <v>288</v>
      </c>
      <c r="D86" s="38" t="s">
        <v>289</v>
      </c>
      <c r="E86" s="41">
        <v>1400</v>
      </c>
      <c r="F86" s="41">
        <v>5000</v>
      </c>
      <c r="G86" s="41">
        <v>20300</v>
      </c>
      <c r="H86" s="41">
        <v>70800</v>
      </c>
      <c r="I86" s="28" t="s">
        <v>49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 customHeight="1">
      <c r="A87" s="39" t="s">
        <v>290</v>
      </c>
      <c r="B87" s="39" t="s">
        <v>35</v>
      </c>
      <c r="C87" s="39" t="s">
        <v>291</v>
      </c>
      <c r="D87" s="39" t="s">
        <v>292</v>
      </c>
      <c r="E87" s="42">
        <v>7000</v>
      </c>
      <c r="F87" s="42">
        <v>18600</v>
      </c>
      <c r="G87" s="42">
        <v>52200</v>
      </c>
      <c r="H87" s="42">
        <v>153400</v>
      </c>
      <c r="I87" s="35" t="s">
        <v>53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 customHeight="1">
      <c r="A88" s="38" t="s">
        <v>293</v>
      </c>
      <c r="B88" s="38" t="s">
        <v>35</v>
      </c>
      <c r="C88" s="38" t="s">
        <v>294</v>
      </c>
      <c r="D88" s="38" t="s">
        <v>295</v>
      </c>
      <c r="E88" s="41">
        <v>5600</v>
      </c>
      <c r="F88" s="41">
        <v>15500</v>
      </c>
      <c r="G88" s="41">
        <v>46400</v>
      </c>
      <c r="H88" s="41">
        <v>132800</v>
      </c>
      <c r="I88" s="28" t="s">
        <v>49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 customHeight="1">
      <c r="A89" s="38" t="s">
        <v>296</v>
      </c>
      <c r="B89" s="38" t="s">
        <v>35</v>
      </c>
      <c r="C89" s="38" t="s">
        <v>297</v>
      </c>
      <c r="D89" s="38" t="s">
        <v>298</v>
      </c>
      <c r="E89" s="41">
        <v>2500</v>
      </c>
      <c r="F89" s="41">
        <v>4300</v>
      </c>
      <c r="G89" s="41">
        <v>8700</v>
      </c>
      <c r="H89" s="41">
        <v>17700</v>
      </c>
      <c r="I89" s="28" t="s">
        <v>53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 customHeight="1">
      <c r="A90" s="38" t="s">
        <v>299</v>
      </c>
      <c r="B90" s="38" t="s">
        <v>35</v>
      </c>
      <c r="C90" s="38" t="s">
        <v>300</v>
      </c>
      <c r="D90" s="38" t="s">
        <v>301</v>
      </c>
      <c r="E90" s="41">
        <v>3500</v>
      </c>
      <c r="F90" s="41">
        <v>12400</v>
      </c>
      <c r="G90" s="41">
        <v>40600</v>
      </c>
      <c r="H90" s="41">
        <v>118000</v>
      </c>
      <c r="I90" s="28" t="s">
        <v>53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 customHeight="1">
      <c r="A91" s="38" t="s">
        <v>302</v>
      </c>
      <c r="B91" s="38" t="s">
        <v>35</v>
      </c>
      <c r="C91" s="38" t="s">
        <v>303</v>
      </c>
      <c r="D91" s="38" t="s">
        <v>304</v>
      </c>
      <c r="E91" s="41">
        <v>3500</v>
      </c>
      <c r="F91" s="41">
        <v>9300</v>
      </c>
      <c r="G91" s="41">
        <v>26100</v>
      </c>
      <c r="H91" s="41">
        <v>73800</v>
      </c>
      <c r="I91" s="28" t="s">
        <v>53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 customHeight="1">
      <c r="A92" s="38" t="s">
        <v>305</v>
      </c>
      <c r="B92" s="38" t="s">
        <v>35</v>
      </c>
      <c r="C92" s="38" t="s">
        <v>306</v>
      </c>
      <c r="D92" s="38" t="s">
        <v>307</v>
      </c>
      <c r="E92" s="41">
        <v>2100</v>
      </c>
      <c r="F92" s="41">
        <v>6200</v>
      </c>
      <c r="G92" s="41">
        <v>20300</v>
      </c>
      <c r="H92" s="41">
        <v>64900</v>
      </c>
      <c r="I92" s="28" t="s">
        <v>49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 customHeight="1">
      <c r="A93" s="43" t="s">
        <v>308</v>
      </c>
      <c r="B93" s="43" t="s">
        <v>36</v>
      </c>
      <c r="C93" s="43" t="s">
        <v>309</v>
      </c>
      <c r="D93" s="43" t="s">
        <v>310</v>
      </c>
      <c r="E93" s="44">
        <f>ROUND(SUMIF($I$6:$I$95,"Labor",E$6:E$95)*Assumptions!C9,0)</f>
        <v>43308</v>
      </c>
      <c r="F93" s="44">
        <f>ROUND(SUMIF($I$6:$I$95,"Labor",F$6:F$95)*Assumptions!D9,0)</f>
        <v>166050</v>
      </c>
      <c r="G93" s="44">
        <f>ROUND(SUMIF($I$6:$I$95,"Labor",G$6:G$95)*Assumptions!E9,0)</f>
        <v>643680</v>
      </c>
      <c r="H93" s="44">
        <f>ROUND(SUMIF($I$6:$I$95,"Labor",H$6:H$95)*Assumptions!F9,0)</f>
        <v>2061684</v>
      </c>
      <c r="I93" s="45" t="s">
        <v>311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 customHeight="1">
      <c r="A94" s="43" t="s">
        <v>312</v>
      </c>
      <c r="B94" s="43" t="s">
        <v>37</v>
      </c>
      <c r="C94" s="43" t="s">
        <v>313</v>
      </c>
      <c r="D94" s="43" t="s">
        <v>314</v>
      </c>
      <c r="E94" s="44">
        <f>ROUND(SUM(E$6:E93)*Assumptions!C10,0)</f>
        <v>0</v>
      </c>
      <c r="F94" s="44">
        <f>ROUND(SUM(F$6:F93)*Assumptions!D10,0)</f>
        <v>0</v>
      </c>
      <c r="G94" s="44">
        <f>ROUND(SUM(G$6:G93)*Assumptions!E10,0)</f>
        <v>90225</v>
      </c>
      <c r="H94" s="44">
        <f>ROUND(SUM(H$6:H93)*Assumptions!F10,0)</f>
        <v>338145</v>
      </c>
      <c r="I94" s="45" t="s">
        <v>315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 customHeight="1">
      <c r="A95" s="46" t="s">
        <v>316</v>
      </c>
      <c r="B95" s="46" t="s">
        <v>37</v>
      </c>
      <c r="C95" s="46" t="s">
        <v>317</v>
      </c>
      <c r="D95" s="46" t="s">
        <v>318</v>
      </c>
      <c r="E95" s="47">
        <f>ROUND(SUM(E$6:E94)*Assumptions!C11,0)</f>
        <v>22820</v>
      </c>
      <c r="F95" s="47">
        <f>ROUND(SUM(F$6:F94)*Assumptions!D11,0)</f>
        <v>103541</v>
      </c>
      <c r="G95" s="47">
        <f>ROUND(SUM(G$6:G94)*Assumptions!E11,0)</f>
        <v>460146</v>
      </c>
      <c r="H95" s="47">
        <f>ROUND(SUM(H$6:H94)*Assumptions!F11,0)</f>
        <v>1386393</v>
      </c>
      <c r="I95" s="48" t="s">
        <v>315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33"/>
      <c r="F96" s="33"/>
      <c r="G96" s="33"/>
      <c r="H96" s="33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7" t="s">
        <v>319</v>
      </c>
      <c r="B97" s="57"/>
      <c r="C97" s="57"/>
      <c r="D97" s="57"/>
      <c r="E97" s="36">
        <f>SUM(E6:E95)</f>
        <v>479228</v>
      </c>
      <c r="F97" s="36">
        <f>SUM(F6:F95)</f>
        <v>1484091</v>
      </c>
      <c r="G97" s="36">
        <f>SUM(G6:G95)</f>
        <v>5061601</v>
      </c>
      <c r="H97" s="36">
        <f>SUM(H6:H95)</f>
        <v>15250322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</sheetData>
  <mergeCells count="2">
    <mergeCell ref="A2:I2"/>
    <mergeCell ref="A97:D9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AD47"/>
  </sheetPr>
  <dimension ref="A1:Z300"/>
  <sheetViews>
    <sheetView showGridLines="0" workbookViewId="0">
      <pane ySplit="5" topLeftCell="A6" activePane="bottomLeft" state="frozen"/>
      <selection pane="bottomLeft" activeCell="A2" sqref="A2:H2"/>
    </sheetView>
  </sheetViews>
  <sheetFormatPr defaultRowHeight="14"/>
  <cols>
    <col min="1" max="1" width="39" customWidth="1"/>
    <col min="2" max="2" width="29" customWidth="1"/>
    <col min="3" max="3" width="7" customWidth="1"/>
    <col min="4" max="4" width="42" customWidth="1"/>
    <col min="5" max="8" width="18" customWidth="1"/>
  </cols>
  <sheetData>
    <row r="1" spans="1:2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">
      <c r="A2" s="54" t="s">
        <v>320</v>
      </c>
      <c r="B2" s="55"/>
      <c r="C2" s="55"/>
      <c r="D2" s="55"/>
      <c r="E2" s="55"/>
      <c r="F2" s="55"/>
      <c r="G2" s="55"/>
      <c r="H2" s="55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2"/>
      <c r="B3" s="2"/>
      <c r="C3" s="2"/>
      <c r="D3" s="2"/>
      <c r="E3" s="2"/>
      <c r="F3" s="2"/>
      <c r="G3" s="2"/>
      <c r="H3" s="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321</v>
      </c>
      <c r="B5" s="3" t="s">
        <v>322</v>
      </c>
      <c r="C5" s="3" t="s">
        <v>323</v>
      </c>
      <c r="D5" s="3" t="s">
        <v>324</v>
      </c>
      <c r="E5" s="3" t="s">
        <v>2</v>
      </c>
      <c r="F5" s="3" t="s">
        <v>3</v>
      </c>
      <c r="G5" s="3" t="s">
        <v>4</v>
      </c>
      <c r="H5" s="3" t="s">
        <v>5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>
      <c r="A6" s="7" t="s">
        <v>325</v>
      </c>
      <c r="B6" s="7" t="s">
        <v>326</v>
      </c>
      <c r="C6" s="7">
        <v>2</v>
      </c>
      <c r="D6" s="7" t="s">
        <v>327</v>
      </c>
      <c r="E6" s="23">
        <v>300</v>
      </c>
      <c r="F6" s="23">
        <v>750</v>
      </c>
      <c r="G6" s="23">
        <v>1750</v>
      </c>
      <c r="H6" s="23">
        <v>4450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>
      <c r="A7" s="10" t="s">
        <v>328</v>
      </c>
      <c r="B7" s="10" t="s">
        <v>329</v>
      </c>
      <c r="C7" s="10">
        <v>1</v>
      </c>
      <c r="D7" s="10" t="s">
        <v>330</v>
      </c>
      <c r="E7" s="24">
        <v>1750</v>
      </c>
      <c r="F7" s="24">
        <v>4050</v>
      </c>
      <c r="G7" s="24">
        <v>9300</v>
      </c>
      <c r="H7" s="24">
        <v>20650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>
      <c r="A8" s="10" t="s">
        <v>331</v>
      </c>
      <c r="B8" s="10" t="s">
        <v>332</v>
      </c>
      <c r="C8" s="10">
        <v>1</v>
      </c>
      <c r="D8" s="10" t="s">
        <v>333</v>
      </c>
      <c r="E8" s="24">
        <v>1750</v>
      </c>
      <c r="F8" s="24">
        <v>4050</v>
      </c>
      <c r="G8" s="24">
        <v>10450</v>
      </c>
      <c r="H8" s="24">
        <v>23600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>
      <c r="A9" s="10" t="s">
        <v>334</v>
      </c>
      <c r="B9" s="10" t="s">
        <v>335</v>
      </c>
      <c r="C9" s="10">
        <v>1</v>
      </c>
      <c r="D9" s="10" t="s">
        <v>336</v>
      </c>
      <c r="E9" s="24">
        <v>350</v>
      </c>
      <c r="F9" s="24">
        <v>950</v>
      </c>
      <c r="G9" s="24">
        <v>2300</v>
      </c>
      <c r="H9" s="24">
        <v>5300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>
      <c r="A10" s="10" t="s">
        <v>337</v>
      </c>
      <c r="B10" s="10" t="s">
        <v>338</v>
      </c>
      <c r="C10" s="10">
        <v>1</v>
      </c>
      <c r="D10" s="10" t="s">
        <v>339</v>
      </c>
      <c r="E10" s="24">
        <v>300</v>
      </c>
      <c r="F10" s="24">
        <v>700</v>
      </c>
      <c r="G10" s="24">
        <v>1450</v>
      </c>
      <c r="H10" s="24">
        <v>3550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>
      <c r="A11" s="10" t="s">
        <v>340</v>
      </c>
      <c r="B11" s="10" t="s">
        <v>341</v>
      </c>
      <c r="C11" s="10">
        <v>1</v>
      </c>
      <c r="D11" s="10" t="s">
        <v>342</v>
      </c>
      <c r="E11" s="24">
        <v>200</v>
      </c>
      <c r="F11" s="24">
        <v>450</v>
      </c>
      <c r="G11" s="24">
        <v>950</v>
      </c>
      <c r="H11" s="24">
        <v>2350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" customHeight="1">
      <c r="A12" s="10" t="s">
        <v>343</v>
      </c>
      <c r="B12" s="10" t="s">
        <v>344</v>
      </c>
      <c r="C12" s="10">
        <v>1</v>
      </c>
      <c r="D12" s="10" t="s">
        <v>345</v>
      </c>
      <c r="E12" s="24">
        <v>200</v>
      </c>
      <c r="F12" s="24">
        <v>450</v>
      </c>
      <c r="G12" s="24">
        <v>1050</v>
      </c>
      <c r="H12" s="24">
        <v>2650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>
      <c r="A13" s="10" t="s">
        <v>346</v>
      </c>
      <c r="B13" s="10" t="s">
        <v>347</v>
      </c>
      <c r="C13" s="10">
        <v>1</v>
      </c>
      <c r="D13" s="10" t="s">
        <v>348</v>
      </c>
      <c r="E13" s="24">
        <v>200</v>
      </c>
      <c r="F13" s="24">
        <v>550</v>
      </c>
      <c r="G13" s="24">
        <v>1400</v>
      </c>
      <c r="H13" s="24">
        <v>3850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>
      <c r="A14" s="10" t="s">
        <v>349</v>
      </c>
      <c r="B14" s="10" t="s">
        <v>350</v>
      </c>
      <c r="C14" s="10">
        <v>3</v>
      </c>
      <c r="D14" s="10" t="s">
        <v>351</v>
      </c>
      <c r="E14" s="24">
        <v>300</v>
      </c>
      <c r="F14" s="24">
        <v>750</v>
      </c>
      <c r="G14" s="24">
        <v>2050</v>
      </c>
      <c r="H14" s="24">
        <v>5300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>
      <c r="A15" s="10" t="s">
        <v>352</v>
      </c>
      <c r="B15" s="10" t="s">
        <v>353</v>
      </c>
      <c r="C15" s="10">
        <v>1</v>
      </c>
      <c r="D15" s="10" t="s">
        <v>354</v>
      </c>
      <c r="E15" s="24">
        <v>250</v>
      </c>
      <c r="F15" s="24">
        <v>800</v>
      </c>
      <c r="G15" s="24">
        <v>2600</v>
      </c>
      <c r="H15" s="24">
        <v>8250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>
      <c r="A16" s="10" t="s">
        <v>355</v>
      </c>
      <c r="B16" s="10" t="s">
        <v>356</v>
      </c>
      <c r="C16" s="10">
        <v>1</v>
      </c>
      <c r="D16" s="10" t="s">
        <v>357</v>
      </c>
      <c r="E16" s="24">
        <v>200</v>
      </c>
      <c r="F16" s="24">
        <v>550</v>
      </c>
      <c r="G16" s="24">
        <v>1400</v>
      </c>
      <c r="H16" s="24">
        <v>3850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>
      <c r="A17" s="10" t="s">
        <v>358</v>
      </c>
      <c r="B17" s="10" t="s">
        <v>359</v>
      </c>
      <c r="C17" s="10">
        <v>1</v>
      </c>
      <c r="D17" s="10" t="s">
        <v>360</v>
      </c>
      <c r="E17" s="24">
        <v>500</v>
      </c>
      <c r="F17" s="24">
        <v>1100</v>
      </c>
      <c r="G17" s="24">
        <v>2900</v>
      </c>
      <c r="H17" s="24">
        <v>7650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>
      <c r="A18" s="10" t="s">
        <v>361</v>
      </c>
      <c r="B18" s="10" t="s">
        <v>362</v>
      </c>
      <c r="C18" s="10">
        <v>1</v>
      </c>
      <c r="D18" s="10" t="s">
        <v>363</v>
      </c>
      <c r="E18" s="24">
        <v>350</v>
      </c>
      <c r="F18" s="24">
        <v>1000</v>
      </c>
      <c r="G18" s="24">
        <v>2600</v>
      </c>
      <c r="H18" s="24">
        <v>7100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>
      <c r="A19" s="10" t="s">
        <v>364</v>
      </c>
      <c r="B19" s="10" t="s">
        <v>365</v>
      </c>
      <c r="C19" s="10">
        <v>1</v>
      </c>
      <c r="D19" s="10" t="s">
        <v>366</v>
      </c>
      <c r="E19" s="24">
        <v>850</v>
      </c>
      <c r="F19" s="24">
        <v>1750</v>
      </c>
      <c r="G19" s="24">
        <v>3750</v>
      </c>
      <c r="H19" s="24">
        <v>8850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>
      <c r="A20" s="10" t="s">
        <v>367</v>
      </c>
      <c r="B20" s="10" t="s">
        <v>368</v>
      </c>
      <c r="C20" s="10">
        <v>1</v>
      </c>
      <c r="D20" s="10" t="s">
        <v>369</v>
      </c>
      <c r="E20" s="24">
        <v>250</v>
      </c>
      <c r="F20" s="24">
        <v>550</v>
      </c>
      <c r="G20" s="24">
        <v>1450</v>
      </c>
      <c r="H20" s="24">
        <v>3850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>
      <c r="A21" s="10" t="s">
        <v>370</v>
      </c>
      <c r="B21" s="10" t="s">
        <v>371</v>
      </c>
      <c r="C21" s="10">
        <v>1</v>
      </c>
      <c r="D21" s="10" t="s">
        <v>372</v>
      </c>
      <c r="E21" s="24">
        <v>350</v>
      </c>
      <c r="F21" s="24">
        <v>850</v>
      </c>
      <c r="G21" s="24">
        <v>2050</v>
      </c>
      <c r="H21" s="24">
        <v>5000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>
      <c r="A22" s="10" t="s">
        <v>373</v>
      </c>
      <c r="B22" s="10" t="s">
        <v>374</v>
      </c>
      <c r="C22" s="10">
        <v>1</v>
      </c>
      <c r="D22" s="10" t="s">
        <v>375</v>
      </c>
      <c r="E22" s="24">
        <v>700</v>
      </c>
      <c r="F22" s="24">
        <v>1750</v>
      </c>
      <c r="G22" s="24">
        <v>3750</v>
      </c>
      <c r="H22" s="24">
        <v>9450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>
      <c r="A23" s="10" t="s">
        <v>376</v>
      </c>
      <c r="B23" s="10" t="s">
        <v>377</v>
      </c>
      <c r="C23" s="10">
        <v>1</v>
      </c>
      <c r="D23" s="10" t="s">
        <v>378</v>
      </c>
      <c r="E23" s="24">
        <v>850</v>
      </c>
      <c r="F23" s="24">
        <v>2150</v>
      </c>
      <c r="G23" s="24">
        <v>5200</v>
      </c>
      <c r="H23" s="24">
        <v>13000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>
      <c r="A24" s="10" t="s">
        <v>379</v>
      </c>
      <c r="B24" s="10" t="s">
        <v>380</v>
      </c>
      <c r="C24" s="10">
        <v>1</v>
      </c>
      <c r="D24" s="10" t="s">
        <v>381</v>
      </c>
      <c r="E24" s="24">
        <v>700</v>
      </c>
      <c r="F24" s="24">
        <v>1750</v>
      </c>
      <c r="G24" s="24">
        <v>3750</v>
      </c>
      <c r="H24" s="24">
        <v>9450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>
      <c r="A25" s="10" t="s">
        <v>382</v>
      </c>
      <c r="B25" s="10" t="s">
        <v>383</v>
      </c>
      <c r="C25" s="10">
        <v>3</v>
      </c>
      <c r="D25" s="10" t="s">
        <v>384</v>
      </c>
      <c r="E25" s="24">
        <v>650</v>
      </c>
      <c r="F25" s="24">
        <v>1550</v>
      </c>
      <c r="G25" s="24">
        <v>4050</v>
      </c>
      <c r="H25" s="24">
        <v>10600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>
      <c r="A26" s="10" t="s">
        <v>385</v>
      </c>
      <c r="B26" s="10" t="s">
        <v>386</v>
      </c>
      <c r="C26" s="10">
        <v>2</v>
      </c>
      <c r="D26" s="10" t="s">
        <v>387</v>
      </c>
      <c r="E26" s="24">
        <v>250</v>
      </c>
      <c r="F26" s="24">
        <v>750</v>
      </c>
      <c r="G26" s="24">
        <v>2050</v>
      </c>
      <c r="H26" s="24">
        <v>5300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>
      <c r="A27" s="10" t="s">
        <v>388</v>
      </c>
      <c r="B27" s="10" t="s">
        <v>389</v>
      </c>
      <c r="C27" s="10">
        <v>1</v>
      </c>
      <c r="D27" s="10" t="s">
        <v>390</v>
      </c>
      <c r="E27" s="24">
        <v>450</v>
      </c>
      <c r="F27" s="24">
        <v>1250</v>
      </c>
      <c r="G27" s="24">
        <v>3500</v>
      </c>
      <c r="H27" s="24">
        <v>9450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>
      <c r="A28" s="10" t="s">
        <v>391</v>
      </c>
      <c r="B28" s="10" t="s">
        <v>392</v>
      </c>
      <c r="C28" s="10">
        <v>1</v>
      </c>
      <c r="D28" s="10" t="s">
        <v>393</v>
      </c>
      <c r="E28" s="24">
        <v>100</v>
      </c>
      <c r="F28" s="24">
        <v>300</v>
      </c>
      <c r="G28" s="24">
        <v>750</v>
      </c>
      <c r="H28" s="24">
        <v>2050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>
      <c r="A29" s="10" t="s">
        <v>394</v>
      </c>
      <c r="B29" s="10" t="s">
        <v>395</v>
      </c>
      <c r="C29" s="10">
        <v>1</v>
      </c>
      <c r="D29" s="10" t="s">
        <v>396</v>
      </c>
      <c r="E29" s="24">
        <v>200</v>
      </c>
      <c r="F29" s="24">
        <v>500</v>
      </c>
      <c r="G29" s="24">
        <v>1300</v>
      </c>
      <c r="H29" s="24">
        <v>3550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>
      <c r="A30" s="10" t="s">
        <v>397</v>
      </c>
      <c r="B30" s="10" t="s">
        <v>398</v>
      </c>
      <c r="C30" s="10">
        <v>1</v>
      </c>
      <c r="D30" s="10" t="s">
        <v>399</v>
      </c>
      <c r="E30" s="24">
        <v>300</v>
      </c>
      <c r="F30" s="24">
        <v>850</v>
      </c>
      <c r="G30" s="24">
        <v>2300</v>
      </c>
      <c r="H30" s="24">
        <v>5900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 customHeight="1">
      <c r="A31" s="26" t="s">
        <v>400</v>
      </c>
      <c r="B31" s="26" t="s">
        <v>401</v>
      </c>
      <c r="C31" s="26">
        <v>1</v>
      </c>
      <c r="D31" s="26" t="s">
        <v>402</v>
      </c>
      <c r="E31" s="25">
        <v>700</v>
      </c>
      <c r="F31" s="25">
        <v>1750</v>
      </c>
      <c r="G31" s="25">
        <v>4350</v>
      </c>
      <c r="H31" s="25">
        <v>11800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8" t="s">
        <v>403</v>
      </c>
      <c r="B32" s="58"/>
      <c r="C32" s="58"/>
      <c r="D32" s="58"/>
      <c r="E32" s="22">
        <f>SUM(E6:E31)</f>
        <v>13000</v>
      </c>
      <c r="F32" s="22">
        <f>SUM(F6:F31)</f>
        <v>31900</v>
      </c>
      <c r="G32" s="22">
        <f>SUM(G6:G31)</f>
        <v>78450</v>
      </c>
      <c r="H32" s="22">
        <f>SUM(H6:H31)</f>
        <v>196800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</sheetData>
  <mergeCells count="2">
    <mergeCell ref="A2:H2"/>
    <mergeCell ref="A32:D3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DC3E6"/>
  </sheetPr>
  <dimension ref="A1:Z300"/>
  <sheetViews>
    <sheetView showGridLines="0" workbookViewId="0">
      <pane ySplit="5" topLeftCell="A6" activePane="bottomLeft" state="frozen"/>
      <selection pane="bottomLeft" activeCell="A2" sqref="A2:H2"/>
    </sheetView>
  </sheetViews>
  <sheetFormatPr defaultRowHeight="14"/>
  <cols>
    <col min="1" max="1" width="25" customWidth="1"/>
    <col min="2" max="2" width="48" customWidth="1"/>
    <col min="3" max="5" width="19" customWidth="1"/>
    <col min="6" max="6" width="27" customWidth="1"/>
    <col min="7" max="7" width="44" customWidth="1"/>
    <col min="8" max="8" width="11" customWidth="1"/>
  </cols>
  <sheetData>
    <row r="1" spans="1:26">
      <c r="A1" s="15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">
      <c r="A2" s="59" t="s">
        <v>404</v>
      </c>
      <c r="B2" s="55"/>
      <c r="C2" s="55"/>
      <c r="D2" s="55"/>
      <c r="E2" s="55"/>
      <c r="F2" s="55"/>
      <c r="G2" s="55"/>
      <c r="H2" s="55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6"/>
      <c r="B3" s="2"/>
      <c r="C3" s="2"/>
      <c r="D3" s="2"/>
      <c r="E3" s="2"/>
      <c r="F3" s="2"/>
      <c r="G3" s="2"/>
      <c r="H3" s="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5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405</v>
      </c>
      <c r="B5" s="3" t="s">
        <v>406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407</v>
      </c>
      <c r="H5" s="3" t="s">
        <v>408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>
      <c r="A6" s="17" t="s">
        <v>409</v>
      </c>
      <c r="B6" s="5" t="s">
        <v>410</v>
      </c>
      <c r="C6" s="6" t="s">
        <v>9</v>
      </c>
      <c r="D6" s="6" t="s">
        <v>10</v>
      </c>
      <c r="E6" s="6" t="s">
        <v>10</v>
      </c>
      <c r="F6" s="6" t="s">
        <v>411</v>
      </c>
      <c r="G6" s="7" t="s">
        <v>412</v>
      </c>
      <c r="H6" s="5" t="s">
        <v>413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>
      <c r="A7" s="18" t="s">
        <v>414</v>
      </c>
      <c r="B7" s="8" t="s">
        <v>415</v>
      </c>
      <c r="C7" s="9">
        <v>18</v>
      </c>
      <c r="D7" s="9">
        <v>22</v>
      </c>
      <c r="E7" s="9">
        <v>26</v>
      </c>
      <c r="F7" s="9">
        <v>32</v>
      </c>
      <c r="G7" s="10" t="s">
        <v>416</v>
      </c>
      <c r="H7" s="8" t="s">
        <v>413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>
      <c r="A8" s="18" t="s">
        <v>417</v>
      </c>
      <c r="B8" s="8" t="s">
        <v>410</v>
      </c>
      <c r="C8" s="9" t="s">
        <v>418</v>
      </c>
      <c r="D8" s="9" t="s">
        <v>419</v>
      </c>
      <c r="E8" s="9" t="s">
        <v>420</v>
      </c>
      <c r="F8" s="9" t="s">
        <v>421</v>
      </c>
      <c r="G8" s="10" t="s">
        <v>422</v>
      </c>
      <c r="H8" s="8" t="s">
        <v>413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 customHeight="1">
      <c r="A9" s="18" t="s">
        <v>423</v>
      </c>
      <c r="B9" s="8" t="s">
        <v>424</v>
      </c>
      <c r="C9" s="11">
        <v>0.18</v>
      </c>
      <c r="D9" s="11">
        <v>0.25</v>
      </c>
      <c r="E9" s="11">
        <v>0.32</v>
      </c>
      <c r="F9" s="11">
        <v>0.36</v>
      </c>
      <c r="G9" s="10" t="s">
        <v>425</v>
      </c>
      <c r="H9" s="8" t="s">
        <v>413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>
      <c r="A10" s="18" t="s">
        <v>426</v>
      </c>
      <c r="B10" s="8" t="s">
        <v>427</v>
      </c>
      <c r="C10" s="11">
        <v>0</v>
      </c>
      <c r="D10" s="11">
        <v>0</v>
      </c>
      <c r="E10" s="11">
        <v>0.02</v>
      </c>
      <c r="F10" s="11">
        <v>2.5000000000000001E-2</v>
      </c>
      <c r="G10" s="10" t="s">
        <v>428</v>
      </c>
      <c r="H10" s="8" t="s">
        <v>413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>
      <c r="A11" s="18" t="s">
        <v>429</v>
      </c>
      <c r="B11" s="8" t="s">
        <v>430</v>
      </c>
      <c r="C11" s="11">
        <v>0.05</v>
      </c>
      <c r="D11" s="11">
        <v>7.4999999999999997E-2</v>
      </c>
      <c r="E11" s="11">
        <v>0.1</v>
      </c>
      <c r="F11" s="11">
        <v>0.1</v>
      </c>
      <c r="G11" s="10" t="s">
        <v>431</v>
      </c>
      <c r="H11" s="8" t="s">
        <v>413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>
      <c r="A12" s="18" t="s">
        <v>432</v>
      </c>
      <c r="B12" s="8" t="s">
        <v>410</v>
      </c>
      <c r="C12" s="9" t="s">
        <v>433</v>
      </c>
      <c r="D12" s="9" t="s">
        <v>433</v>
      </c>
      <c r="E12" s="9" t="s">
        <v>433</v>
      </c>
      <c r="F12" s="9" t="s">
        <v>433</v>
      </c>
      <c r="G12" s="10" t="s">
        <v>434</v>
      </c>
      <c r="H12" s="8" t="s">
        <v>435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>
      <c r="A13" s="19" t="s">
        <v>18</v>
      </c>
      <c r="B13" s="12" t="s">
        <v>436</v>
      </c>
      <c r="C13" s="13" t="s">
        <v>19</v>
      </c>
      <c r="D13" s="13" t="s">
        <v>19</v>
      </c>
      <c r="E13" s="13" t="s">
        <v>19</v>
      </c>
      <c r="F13" s="13" t="s">
        <v>19</v>
      </c>
      <c r="G13" s="14" t="s">
        <v>437</v>
      </c>
      <c r="H13" s="12" t="s">
        <v>435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60" t="s">
        <v>438</v>
      </c>
      <c r="B15" s="61"/>
      <c r="C15" s="61"/>
      <c r="D15" s="61"/>
      <c r="E15" s="61"/>
      <c r="F15" s="61"/>
      <c r="G15" s="61"/>
      <c r="H15" s="6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8" customHeight="1">
      <c r="A16" s="20" t="s">
        <v>2</v>
      </c>
      <c r="B16" s="4" t="s">
        <v>439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6" customHeight="1">
      <c r="A17" s="20" t="s">
        <v>3</v>
      </c>
      <c r="B17" s="4" t="s">
        <v>440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6" customHeight="1">
      <c r="A18" s="20" t="s">
        <v>4</v>
      </c>
      <c r="B18" s="4" t="s">
        <v>441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8" customHeight="1">
      <c r="A19" s="20" t="s">
        <v>5</v>
      </c>
      <c r="B19" s="4" t="s">
        <v>442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60" t="s">
        <v>443</v>
      </c>
      <c r="B21" s="61"/>
      <c r="C21" s="61"/>
      <c r="D21" s="61"/>
      <c r="E21" s="61"/>
      <c r="F21" s="61"/>
      <c r="G21" s="61"/>
      <c r="H21" s="6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>
      <c r="A22" s="20" t="s">
        <v>444</v>
      </c>
      <c r="B22" s="4" t="s">
        <v>445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8" customHeight="1">
      <c r="A23" s="20" t="s">
        <v>446</v>
      </c>
      <c r="B23" s="4" t="s">
        <v>447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8" customHeight="1">
      <c r="A24" s="20" t="s">
        <v>448</v>
      </c>
      <c r="B24" s="4" t="s">
        <v>449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customHeight="1">
      <c r="A25" s="20" t="s">
        <v>450</v>
      </c>
      <c r="B25" s="4" t="s">
        <v>451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6" customHeight="1">
      <c r="A26" s="20" t="s">
        <v>452</v>
      </c>
      <c r="B26" s="4" t="s">
        <v>453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6" customHeight="1">
      <c r="A27" s="20" t="s">
        <v>454</v>
      </c>
      <c r="B27" s="4" t="s">
        <v>455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</sheetData>
  <mergeCells count="3">
    <mergeCell ref="A2:H2"/>
    <mergeCell ref="A15:H15"/>
    <mergeCell ref="A21:H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Detailed Budget</vt:lpstr>
      <vt:lpstr>Props</vt:lpstr>
      <vt:lpstr>Assumptions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B. Haley</dc:creator>
  <cp:lastModifiedBy>Gary B. Haley</cp:lastModifiedBy>
  <dcterms:created xsi:type="dcterms:W3CDTF">2026-09-15T14:58:54Z</dcterms:created>
  <dcterms:modified xsi:type="dcterms:W3CDTF">2026-09-15T14:58:54Z</dcterms:modified>
</cp:coreProperties>
</file>