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gary\Documents\Documents\$Projects\Screenplays\JFKFYI\Resources\"/>
    </mc:Choice>
  </mc:AlternateContent>
  <xr:revisionPtr revIDLastSave="0" documentId="13_ncr:1_{ADDF9A75-89AF-4256-A2A6-A8B28C487586}" xr6:coauthVersionLast="47" xr6:coauthVersionMax="47" xr10:uidLastSave="{00000000-0000-0000-0000-000000000000}"/>
  <bookViews>
    <workbookView xWindow="-110" yWindow="-110" windowWidth="25820" windowHeight="15500" tabRatio="718" xr2:uid="{00000000-000D-0000-FFFF-FFFF00000000}"/>
  </bookViews>
  <sheets>
    <sheet name="Summary" sheetId="1" r:id="rId1"/>
    <sheet name="Assumptions" sheetId="2" r:id="rId2"/>
    <sheet name="Script Breakdown" sheetId="3" r:id="rId3"/>
    <sheet name="Cast &amp; Schedule" sheetId="4" r:id="rId4"/>
    <sheet name="Props &amp; Art" sheetId="5" r:id="rId5"/>
    <sheet name="Micro Budget" sheetId="6" r:id="rId6"/>
    <sheet name="Ultra-Low Budget" sheetId="7" r:id="rId7"/>
    <sheet name="Low Budget" sheetId="8" r:id="rId8"/>
    <sheet name="Production Co" sheetId="9" r:id="rId9"/>
    <sheet name="Sources &amp; Checks" sheetId="10" r:id="rId10"/>
  </sheets>
  <calcPr calcId="181029"/>
</workbook>
</file>

<file path=xl/calcChain.xml><?xml version="1.0" encoding="utf-8"?>
<calcChain xmlns="http://schemas.openxmlformats.org/spreadsheetml/2006/main">
  <c r="D29" i="10" l="1"/>
  <c r="F29" i="10" s="1"/>
  <c r="H142" i="9"/>
  <c r="H141" i="9"/>
  <c r="H140" i="9"/>
  <c r="H139" i="9"/>
  <c r="H138" i="9"/>
  <c r="H137" i="9"/>
  <c r="H136" i="9"/>
  <c r="H135" i="9"/>
  <c r="H143" i="9" s="1"/>
  <c r="H134" i="9"/>
  <c r="H132" i="9"/>
  <c r="H131" i="9"/>
  <c r="H130" i="9"/>
  <c r="H129" i="9"/>
  <c r="H128" i="9"/>
  <c r="H133" i="9" s="1"/>
  <c r="H126" i="9"/>
  <c r="H125" i="9"/>
  <c r="H124" i="9"/>
  <c r="H123" i="9"/>
  <c r="H122" i="9"/>
  <c r="H121" i="9"/>
  <c r="H120" i="9"/>
  <c r="H127" i="9" s="1"/>
  <c r="E19" i="1" s="1"/>
  <c r="H119" i="9"/>
  <c r="H118" i="9"/>
  <c r="H117" i="9"/>
  <c r="H116" i="9"/>
  <c r="H114" i="9"/>
  <c r="H113" i="9"/>
  <c r="H112" i="9"/>
  <c r="H111" i="9"/>
  <c r="H110" i="9"/>
  <c r="H109" i="9"/>
  <c r="H108" i="9"/>
  <c r="H107" i="9"/>
  <c r="H115" i="9" s="1"/>
  <c r="E18" i="1" s="1"/>
  <c r="H105" i="9"/>
  <c r="H104" i="9"/>
  <c r="H103" i="9"/>
  <c r="H102" i="9"/>
  <c r="H101" i="9"/>
  <c r="H100" i="9"/>
  <c r="H99" i="9"/>
  <c r="H98" i="9"/>
  <c r="H97" i="9"/>
  <c r="H96" i="9"/>
  <c r="H106" i="9" s="1"/>
  <c r="E17" i="1" s="1"/>
  <c r="H94" i="9"/>
  <c r="H93" i="9"/>
  <c r="H92" i="9"/>
  <c r="H91" i="9"/>
  <c r="H90" i="9"/>
  <c r="H89" i="9"/>
  <c r="H88" i="9"/>
  <c r="H95" i="9" s="1"/>
  <c r="E16" i="1" s="1"/>
  <c r="H87" i="9"/>
  <c r="H86" i="9"/>
  <c r="H84" i="9"/>
  <c r="H83" i="9"/>
  <c r="H82" i="9"/>
  <c r="H81" i="9"/>
  <c r="H80" i="9"/>
  <c r="H79" i="9"/>
  <c r="H78" i="9"/>
  <c r="H77" i="9"/>
  <c r="H76" i="9"/>
  <c r="H85" i="9" s="1"/>
  <c r="H74" i="9"/>
  <c r="H73" i="9"/>
  <c r="H72" i="9"/>
  <c r="H71" i="9"/>
  <c r="H75" i="9" s="1"/>
  <c r="E15" i="1" s="1"/>
  <c r="H70" i="9"/>
  <c r="H69" i="9"/>
  <c r="H68" i="9"/>
  <c r="H67" i="9"/>
  <c r="H65" i="9"/>
  <c r="H64" i="9"/>
  <c r="H63" i="9"/>
  <c r="H62" i="9"/>
  <c r="H61" i="9"/>
  <c r="H59" i="9"/>
  <c r="H58" i="9"/>
  <c r="H57" i="9"/>
  <c r="H56" i="9"/>
  <c r="H55" i="9"/>
  <c r="H53" i="9"/>
  <c r="H52" i="9"/>
  <c r="H51" i="9"/>
  <c r="H50" i="9"/>
  <c r="H54" i="9" s="1"/>
  <c r="H48" i="9"/>
  <c r="H47" i="9"/>
  <c r="H46" i="9"/>
  <c r="H45" i="9"/>
  <c r="H44" i="9"/>
  <c r="H49" i="9" s="1"/>
  <c r="H42" i="9"/>
  <c r="H41" i="9"/>
  <c r="H40" i="9"/>
  <c r="H39" i="9"/>
  <c r="H43" i="9" s="1"/>
  <c r="H38" i="9"/>
  <c r="H37" i="9"/>
  <c r="H36" i="9"/>
  <c r="H35" i="9"/>
  <c r="H33" i="9"/>
  <c r="H32" i="9"/>
  <c r="H31" i="9"/>
  <c r="H30" i="9"/>
  <c r="H29" i="9"/>
  <c r="H28" i="9"/>
  <c r="H27" i="9"/>
  <c r="H26" i="9"/>
  <c r="H25" i="9"/>
  <c r="H34" i="9" s="1"/>
  <c r="H21" i="9"/>
  <c r="H20" i="9"/>
  <c r="H19" i="9"/>
  <c r="H18" i="9"/>
  <c r="H17" i="9"/>
  <c r="H16" i="9"/>
  <c r="H146" i="9" s="1"/>
  <c r="H15" i="9"/>
  <c r="H14" i="9"/>
  <c r="H13" i="9"/>
  <c r="H22" i="9" s="1"/>
  <c r="H142" i="8"/>
  <c r="H141" i="8"/>
  <c r="H140" i="8"/>
  <c r="H139" i="8"/>
  <c r="H138" i="8"/>
  <c r="H137" i="8"/>
  <c r="H136" i="8"/>
  <c r="H135" i="8"/>
  <c r="H134" i="8"/>
  <c r="H143" i="8" s="1"/>
  <c r="H133" i="8"/>
  <c r="H132" i="8"/>
  <c r="H131" i="8"/>
  <c r="H130" i="8"/>
  <c r="H129" i="8"/>
  <c r="H128" i="8"/>
  <c r="H126" i="8"/>
  <c r="H125" i="8"/>
  <c r="H124" i="8"/>
  <c r="H123" i="8"/>
  <c r="H122" i="8"/>
  <c r="H121" i="8"/>
  <c r="H120" i="8"/>
  <c r="H119" i="8"/>
  <c r="H118" i="8"/>
  <c r="H117" i="8"/>
  <c r="H116" i="8"/>
  <c r="H127" i="8" s="1"/>
  <c r="D19" i="1" s="1"/>
  <c r="H114" i="8"/>
  <c r="H113" i="8"/>
  <c r="H112" i="8"/>
  <c r="H111" i="8"/>
  <c r="H110" i="8"/>
  <c r="H109" i="8"/>
  <c r="H108" i="8"/>
  <c r="H107" i="8"/>
  <c r="H115" i="8" s="1"/>
  <c r="D18" i="1" s="1"/>
  <c r="H105" i="8"/>
  <c r="H104" i="8"/>
  <c r="H103" i="8"/>
  <c r="H102" i="8"/>
  <c r="H101" i="8"/>
  <c r="H106" i="8" s="1"/>
  <c r="D17" i="1" s="1"/>
  <c r="H100" i="8"/>
  <c r="H99" i="8"/>
  <c r="H98" i="8"/>
  <c r="H97" i="8"/>
  <c r="H96" i="8"/>
  <c r="H94" i="8"/>
  <c r="H93" i="8"/>
  <c r="H92" i="8"/>
  <c r="H91" i="8"/>
  <c r="H90" i="8"/>
  <c r="H89" i="8"/>
  <c r="H88" i="8"/>
  <c r="H87" i="8"/>
  <c r="H86" i="8"/>
  <c r="H95" i="8" s="1"/>
  <c r="D16" i="1" s="1"/>
  <c r="H84" i="8"/>
  <c r="H83" i="8"/>
  <c r="H82" i="8"/>
  <c r="H81" i="8"/>
  <c r="H80" i="8"/>
  <c r="H79" i="8"/>
  <c r="H78" i="8"/>
  <c r="H77" i="8"/>
  <c r="H76" i="8"/>
  <c r="H85" i="8" s="1"/>
  <c r="H74" i="8"/>
  <c r="H73" i="8"/>
  <c r="H72" i="8"/>
  <c r="H71" i="8"/>
  <c r="H70" i="8"/>
  <c r="H69" i="8"/>
  <c r="H75" i="8" s="1"/>
  <c r="D15" i="1" s="1"/>
  <c r="H68" i="8"/>
  <c r="H67" i="8"/>
  <c r="H65" i="8"/>
  <c r="H64" i="8"/>
  <c r="H63" i="8"/>
  <c r="H62" i="8"/>
  <c r="H61" i="8"/>
  <c r="H59" i="8"/>
  <c r="H58" i="8"/>
  <c r="H57" i="8"/>
  <c r="H56" i="8"/>
  <c r="H55" i="8"/>
  <c r="H53" i="8"/>
  <c r="H52" i="8"/>
  <c r="H54" i="8" s="1"/>
  <c r="H51" i="8"/>
  <c r="H50" i="8"/>
  <c r="H48" i="8"/>
  <c r="H47" i="8"/>
  <c r="H46" i="8"/>
  <c r="H45" i="8"/>
  <c r="H44" i="8"/>
  <c r="H49" i="8" s="1"/>
  <c r="H42" i="8"/>
  <c r="H41" i="8"/>
  <c r="H40" i="8"/>
  <c r="H39" i="8"/>
  <c r="H38" i="8"/>
  <c r="H37" i="8"/>
  <c r="H43" i="8" s="1"/>
  <c r="H36" i="8"/>
  <c r="H35" i="8"/>
  <c r="H33" i="8"/>
  <c r="H32" i="8"/>
  <c r="H31" i="8"/>
  <c r="H30" i="8"/>
  <c r="H29" i="8"/>
  <c r="H28" i="8"/>
  <c r="H27" i="8"/>
  <c r="H26" i="8"/>
  <c r="H25" i="8"/>
  <c r="H34" i="8" s="1"/>
  <c r="H21" i="8"/>
  <c r="H20" i="8"/>
  <c r="H19" i="8"/>
  <c r="H18" i="8"/>
  <c r="H17" i="8"/>
  <c r="H16" i="8"/>
  <c r="H146" i="8" s="1"/>
  <c r="H15" i="8"/>
  <c r="H14" i="8"/>
  <c r="H13" i="8"/>
  <c r="H22" i="8" s="1"/>
  <c r="H146" i="7"/>
  <c r="H142" i="7"/>
  <c r="H141" i="7"/>
  <c r="H140" i="7"/>
  <c r="H139" i="7"/>
  <c r="H138" i="7"/>
  <c r="H137" i="7"/>
  <c r="H136" i="7"/>
  <c r="H135" i="7"/>
  <c r="H134" i="7"/>
  <c r="H143" i="7" s="1"/>
  <c r="H132" i="7"/>
  <c r="H131" i="7"/>
  <c r="H130" i="7"/>
  <c r="H129" i="7"/>
  <c r="H133" i="7" s="1"/>
  <c r="H128" i="7"/>
  <c r="H126" i="7"/>
  <c r="H125" i="7"/>
  <c r="H124" i="7"/>
  <c r="H123" i="7"/>
  <c r="H122" i="7"/>
  <c r="H121" i="7"/>
  <c r="H120" i="7"/>
  <c r="H119" i="7"/>
  <c r="H118" i="7"/>
  <c r="H117" i="7"/>
  <c r="H116" i="7"/>
  <c r="H127" i="7" s="1"/>
  <c r="C19" i="1" s="1"/>
  <c r="H114" i="7"/>
  <c r="H115" i="7" s="1"/>
  <c r="C18" i="1" s="1"/>
  <c r="H113" i="7"/>
  <c r="H112" i="7"/>
  <c r="H111" i="7"/>
  <c r="H110" i="7"/>
  <c r="H109" i="7"/>
  <c r="H108" i="7"/>
  <c r="H107" i="7"/>
  <c r="H105" i="7"/>
  <c r="H104" i="7"/>
  <c r="H103" i="7"/>
  <c r="H102" i="7"/>
  <c r="H101" i="7"/>
  <c r="H100" i="7"/>
  <c r="H99" i="7"/>
  <c r="H98" i="7"/>
  <c r="H97" i="7"/>
  <c r="H106" i="7" s="1"/>
  <c r="C17" i="1" s="1"/>
  <c r="H96" i="7"/>
  <c r="H94" i="7"/>
  <c r="H93" i="7"/>
  <c r="H92" i="7"/>
  <c r="H91" i="7"/>
  <c r="H90" i="7"/>
  <c r="H89" i="7"/>
  <c r="H88" i="7"/>
  <c r="H87" i="7"/>
  <c r="H86" i="7"/>
  <c r="H95" i="7" s="1"/>
  <c r="C16" i="1" s="1"/>
  <c r="H84" i="7"/>
  <c r="H83" i="7"/>
  <c r="H82" i="7"/>
  <c r="H85" i="7" s="1"/>
  <c r="H81" i="7"/>
  <c r="H80" i="7"/>
  <c r="H79" i="7"/>
  <c r="H78" i="7"/>
  <c r="H77" i="7"/>
  <c r="H76" i="7"/>
  <c r="H74" i="7"/>
  <c r="H73" i="7"/>
  <c r="H72" i="7"/>
  <c r="H71" i="7"/>
  <c r="H70" i="7"/>
  <c r="H69" i="7"/>
  <c r="H68" i="7"/>
  <c r="H67" i="7"/>
  <c r="H75" i="7" s="1"/>
  <c r="C15" i="1" s="1"/>
  <c r="H65" i="7"/>
  <c r="H64" i="7"/>
  <c r="H63" i="7"/>
  <c r="H62" i="7"/>
  <c r="H61" i="7"/>
  <c r="H59" i="7"/>
  <c r="H58" i="7"/>
  <c r="H57" i="7"/>
  <c r="H56" i="7"/>
  <c r="H55" i="7"/>
  <c r="H53" i="7"/>
  <c r="H52" i="7"/>
  <c r="H51" i="7"/>
  <c r="H50" i="7"/>
  <c r="H54" i="7" s="1"/>
  <c r="H48" i="7"/>
  <c r="H47" i="7"/>
  <c r="H46" i="7"/>
  <c r="H45" i="7"/>
  <c r="H44" i="7"/>
  <c r="H49" i="7" s="1"/>
  <c r="H42" i="7"/>
  <c r="H41" i="7"/>
  <c r="H40" i="7"/>
  <c r="H39" i="7"/>
  <c r="H38" i="7"/>
  <c r="H37" i="7"/>
  <c r="H36" i="7"/>
  <c r="H35" i="7"/>
  <c r="H43" i="7" s="1"/>
  <c r="H33" i="7"/>
  <c r="H32" i="7"/>
  <c r="H31" i="7"/>
  <c r="H30" i="7"/>
  <c r="H29" i="7"/>
  <c r="H28" i="7"/>
  <c r="H27" i="7"/>
  <c r="H26" i="7"/>
  <c r="H25" i="7"/>
  <c r="H34" i="7" s="1"/>
  <c r="H21" i="7"/>
  <c r="H20" i="7"/>
  <c r="H19" i="7"/>
  <c r="H18" i="7"/>
  <c r="H22" i="7" s="1"/>
  <c r="H17" i="7"/>
  <c r="H16" i="7"/>
  <c r="H15" i="7"/>
  <c r="H14" i="7"/>
  <c r="H13" i="7"/>
  <c r="H142" i="6"/>
  <c r="H141" i="6"/>
  <c r="H140" i="6"/>
  <c r="H139" i="6"/>
  <c r="H138" i="6"/>
  <c r="H137" i="6"/>
  <c r="H136" i="6"/>
  <c r="H135" i="6"/>
  <c r="H134" i="6"/>
  <c r="H143" i="6" s="1"/>
  <c r="H132" i="6"/>
  <c r="H131" i="6"/>
  <c r="H130" i="6"/>
  <c r="H129" i="6"/>
  <c r="H128" i="6"/>
  <c r="H133" i="6" s="1"/>
  <c r="H127" i="6"/>
  <c r="B19" i="1" s="1"/>
  <c r="H126" i="6"/>
  <c r="H125" i="6"/>
  <c r="H124" i="6"/>
  <c r="H123" i="6"/>
  <c r="H122" i="6"/>
  <c r="H121" i="6"/>
  <c r="H120" i="6"/>
  <c r="H119" i="6"/>
  <c r="H118" i="6"/>
  <c r="H117" i="6"/>
  <c r="H116" i="6"/>
  <c r="H114" i="6"/>
  <c r="H113" i="6"/>
  <c r="H112" i="6"/>
  <c r="H111" i="6"/>
  <c r="H110" i="6"/>
  <c r="H115" i="6" s="1"/>
  <c r="B18" i="1" s="1"/>
  <c r="H109" i="6"/>
  <c r="H108" i="6"/>
  <c r="H107" i="6"/>
  <c r="H105" i="6"/>
  <c r="H104" i="6"/>
  <c r="H103" i="6"/>
  <c r="H102" i="6"/>
  <c r="H101" i="6"/>
  <c r="H100" i="6"/>
  <c r="H99" i="6"/>
  <c r="H98" i="6"/>
  <c r="H97" i="6"/>
  <c r="H96" i="6"/>
  <c r="H106" i="6" s="1"/>
  <c r="B17" i="1" s="1"/>
  <c r="H95" i="6"/>
  <c r="B16" i="1" s="1"/>
  <c r="H94" i="6"/>
  <c r="H93" i="6"/>
  <c r="H92" i="6"/>
  <c r="H91" i="6"/>
  <c r="H90" i="6"/>
  <c r="H89" i="6"/>
  <c r="H88" i="6"/>
  <c r="H87" i="6"/>
  <c r="H86" i="6"/>
  <c r="H84" i="6"/>
  <c r="H83" i="6"/>
  <c r="H82" i="6"/>
  <c r="H81" i="6"/>
  <c r="H80" i="6"/>
  <c r="H79" i="6"/>
  <c r="H78" i="6"/>
  <c r="H85" i="6" s="1"/>
  <c r="H77" i="6"/>
  <c r="H76" i="6"/>
  <c r="H74" i="6"/>
  <c r="H73" i="6"/>
  <c r="H72" i="6"/>
  <c r="H71" i="6"/>
  <c r="H70" i="6"/>
  <c r="H69" i="6"/>
  <c r="H68" i="6"/>
  <c r="H67" i="6"/>
  <c r="H75" i="6" s="1"/>
  <c r="B15" i="1" s="1"/>
  <c r="H65" i="6"/>
  <c r="H64" i="6"/>
  <c r="H63" i="6"/>
  <c r="H62" i="6"/>
  <c r="H61" i="6"/>
  <c r="H59" i="6"/>
  <c r="H58" i="6"/>
  <c r="H57" i="6"/>
  <c r="H56" i="6"/>
  <c r="H55" i="6"/>
  <c r="H53" i="6"/>
  <c r="H52" i="6"/>
  <c r="H51" i="6"/>
  <c r="H50" i="6"/>
  <c r="H54" i="6" s="1"/>
  <c r="H48" i="6"/>
  <c r="H47" i="6"/>
  <c r="H46" i="6"/>
  <c r="H49" i="6" s="1"/>
  <c r="H45" i="6"/>
  <c r="H44" i="6"/>
  <c r="H42" i="6"/>
  <c r="H41" i="6"/>
  <c r="H40" i="6"/>
  <c r="H39" i="6"/>
  <c r="H38" i="6"/>
  <c r="H37" i="6"/>
  <c r="H36" i="6"/>
  <c r="H35" i="6"/>
  <c r="H43" i="6" s="1"/>
  <c r="H33" i="6"/>
  <c r="H32" i="6"/>
  <c r="H31" i="6"/>
  <c r="H34" i="6" s="1"/>
  <c r="H30" i="6"/>
  <c r="H29" i="6"/>
  <c r="H28" i="6"/>
  <c r="H27" i="6"/>
  <c r="H26" i="6"/>
  <c r="H25" i="6"/>
  <c r="H21" i="6"/>
  <c r="H20" i="6"/>
  <c r="H19" i="6"/>
  <c r="H18" i="6"/>
  <c r="H146" i="6" s="1"/>
  <c r="H17" i="6"/>
  <c r="H16" i="6"/>
  <c r="H15" i="6"/>
  <c r="H14" i="6"/>
  <c r="H22" i="6" s="1"/>
  <c r="H13" i="6"/>
  <c r="O44" i="5"/>
  <c r="L44" i="5"/>
  <c r="I44" i="5"/>
  <c r="F44" i="5"/>
  <c r="O43" i="5"/>
  <c r="L43" i="5"/>
  <c r="I43" i="5"/>
  <c r="F43" i="5"/>
  <c r="O42" i="5"/>
  <c r="L42" i="5"/>
  <c r="I42" i="5"/>
  <c r="F42" i="5"/>
  <c r="O41" i="5"/>
  <c r="L41" i="5"/>
  <c r="I41" i="5"/>
  <c r="F41" i="5"/>
  <c r="O40" i="5"/>
  <c r="L40" i="5"/>
  <c r="I40" i="5"/>
  <c r="F40" i="5"/>
  <c r="O39" i="5"/>
  <c r="L39" i="5"/>
  <c r="I39" i="5"/>
  <c r="F39" i="5"/>
  <c r="O38" i="5"/>
  <c r="L38" i="5"/>
  <c r="I38" i="5"/>
  <c r="F38" i="5"/>
  <c r="O37" i="5"/>
  <c r="L37" i="5"/>
  <c r="I37" i="5"/>
  <c r="F37" i="5"/>
  <c r="O36" i="5"/>
  <c r="L36" i="5"/>
  <c r="I36" i="5"/>
  <c r="F36" i="5"/>
  <c r="O35" i="5"/>
  <c r="L35" i="5"/>
  <c r="I35" i="5"/>
  <c r="F35" i="5"/>
  <c r="O34" i="5"/>
  <c r="L34" i="5"/>
  <c r="I34" i="5"/>
  <c r="F34" i="5"/>
  <c r="O33" i="5"/>
  <c r="L33" i="5"/>
  <c r="I33" i="5"/>
  <c r="F33" i="5"/>
  <c r="O32" i="5"/>
  <c r="L32" i="5"/>
  <c r="I32" i="5"/>
  <c r="F32" i="5"/>
  <c r="O31" i="5"/>
  <c r="L31" i="5"/>
  <c r="I31" i="5"/>
  <c r="F31" i="5"/>
  <c r="O30" i="5"/>
  <c r="L30" i="5"/>
  <c r="I30" i="5"/>
  <c r="F30" i="5"/>
  <c r="O29" i="5"/>
  <c r="L29" i="5"/>
  <c r="I29" i="5"/>
  <c r="F29" i="5"/>
  <c r="O28" i="5"/>
  <c r="L28" i="5"/>
  <c r="I28" i="5"/>
  <c r="F28" i="5"/>
  <c r="O27" i="5"/>
  <c r="L27" i="5"/>
  <c r="I27" i="5"/>
  <c r="F27" i="5"/>
  <c r="O26" i="5"/>
  <c r="L26" i="5"/>
  <c r="I26" i="5"/>
  <c r="F26" i="5"/>
  <c r="O25" i="5"/>
  <c r="L25" i="5"/>
  <c r="I25" i="5"/>
  <c r="F25" i="5"/>
  <c r="O24" i="5"/>
  <c r="L24" i="5"/>
  <c r="I24" i="5"/>
  <c r="F24" i="5"/>
  <c r="O23" i="5"/>
  <c r="L23" i="5"/>
  <c r="I23" i="5"/>
  <c r="F23" i="5"/>
  <c r="O22" i="5"/>
  <c r="L22" i="5"/>
  <c r="I22" i="5"/>
  <c r="F22" i="5"/>
  <c r="O21" i="5"/>
  <c r="L21" i="5"/>
  <c r="I21" i="5"/>
  <c r="F21" i="5"/>
  <c r="O20" i="5"/>
  <c r="L20" i="5"/>
  <c r="I20" i="5"/>
  <c r="F20" i="5"/>
  <c r="O19" i="5"/>
  <c r="L19" i="5"/>
  <c r="I19" i="5"/>
  <c r="F19" i="5"/>
  <c r="O18" i="5"/>
  <c r="L18" i="5"/>
  <c r="I18" i="5"/>
  <c r="F18" i="5"/>
  <c r="O17" i="5"/>
  <c r="L17" i="5"/>
  <c r="I17" i="5"/>
  <c r="F17" i="5"/>
  <c r="O16" i="5"/>
  <c r="L16" i="5"/>
  <c r="I16" i="5"/>
  <c r="F16" i="5"/>
  <c r="O15" i="5"/>
  <c r="L15" i="5"/>
  <c r="I15" i="5"/>
  <c r="F15" i="5"/>
  <c r="O14" i="5"/>
  <c r="L14" i="5"/>
  <c r="I14" i="5"/>
  <c r="F14" i="5"/>
  <c r="O13" i="5"/>
  <c r="L13" i="5"/>
  <c r="I13" i="5"/>
  <c r="F13" i="5"/>
  <c r="O12" i="5"/>
  <c r="L12" i="5"/>
  <c r="I12" i="5"/>
  <c r="F12" i="5"/>
  <c r="O11" i="5"/>
  <c r="L11" i="5"/>
  <c r="I11" i="5"/>
  <c r="F11" i="5"/>
  <c r="F45" i="5" s="1"/>
  <c r="O10" i="5"/>
  <c r="L10" i="5"/>
  <c r="I10" i="5"/>
  <c r="F10" i="5"/>
  <c r="O9" i="5"/>
  <c r="L9" i="5"/>
  <c r="I9" i="5"/>
  <c r="F9" i="5"/>
  <c r="O8" i="5"/>
  <c r="L8" i="5"/>
  <c r="I8" i="5"/>
  <c r="F8" i="5"/>
  <c r="O7" i="5"/>
  <c r="L7" i="5"/>
  <c r="I7" i="5"/>
  <c r="F7" i="5"/>
  <c r="O6" i="5"/>
  <c r="L6" i="5"/>
  <c r="I6" i="5"/>
  <c r="F6" i="5"/>
  <c r="O5" i="5"/>
  <c r="O45" i="5" s="1"/>
  <c r="L5" i="5"/>
  <c r="L45" i="5" s="1"/>
  <c r="I5" i="5"/>
  <c r="I45" i="5" s="1"/>
  <c r="F5" i="5"/>
  <c r="R29" i="4"/>
  <c r="N29" i="4"/>
  <c r="J29" i="4"/>
  <c r="F29" i="4"/>
  <c r="R28" i="4"/>
  <c r="N28" i="4"/>
  <c r="J28" i="4"/>
  <c r="F28" i="4"/>
  <c r="R27" i="4"/>
  <c r="N27" i="4"/>
  <c r="J27" i="4"/>
  <c r="F27" i="4"/>
  <c r="R26" i="4"/>
  <c r="N26" i="4"/>
  <c r="J26" i="4"/>
  <c r="F26" i="4"/>
  <c r="R25" i="4"/>
  <c r="N25" i="4"/>
  <c r="J25" i="4"/>
  <c r="F25" i="4"/>
  <c r="R24" i="4"/>
  <c r="N24" i="4"/>
  <c r="J24" i="4"/>
  <c r="F24" i="4"/>
  <c r="R23" i="4"/>
  <c r="N23" i="4"/>
  <c r="J23" i="4"/>
  <c r="F23" i="4"/>
  <c r="R22" i="4"/>
  <c r="N22" i="4"/>
  <c r="J22" i="4"/>
  <c r="F22" i="4"/>
  <c r="R21" i="4"/>
  <c r="N21" i="4"/>
  <c r="J21" i="4"/>
  <c r="F21" i="4"/>
  <c r="R20" i="4"/>
  <c r="N20" i="4"/>
  <c r="J20" i="4"/>
  <c r="F20" i="4"/>
  <c r="R19" i="4"/>
  <c r="N19" i="4"/>
  <c r="J19" i="4"/>
  <c r="F19" i="4"/>
  <c r="R18" i="4"/>
  <c r="N18" i="4"/>
  <c r="J18" i="4"/>
  <c r="F18" i="4"/>
  <c r="R17" i="4"/>
  <c r="N17" i="4"/>
  <c r="J17" i="4"/>
  <c r="F17" i="4"/>
  <c r="R16" i="4"/>
  <c r="N16" i="4"/>
  <c r="J16" i="4"/>
  <c r="F16" i="4"/>
  <c r="R15" i="4"/>
  <c r="N15" i="4"/>
  <c r="J15" i="4"/>
  <c r="F15" i="4"/>
  <c r="R14" i="4"/>
  <c r="N14" i="4"/>
  <c r="J14" i="4"/>
  <c r="F14" i="4"/>
  <c r="R13" i="4"/>
  <c r="N13" i="4"/>
  <c r="J13" i="4"/>
  <c r="F13" i="4"/>
  <c r="R12" i="4"/>
  <c r="N12" i="4"/>
  <c r="J12" i="4"/>
  <c r="F12" i="4"/>
  <c r="R11" i="4"/>
  <c r="N11" i="4"/>
  <c r="J11" i="4"/>
  <c r="F11" i="4"/>
  <c r="R10" i="4"/>
  <c r="N10" i="4"/>
  <c r="J10" i="4"/>
  <c r="F10" i="4"/>
  <c r="R9" i="4"/>
  <c r="N9" i="4"/>
  <c r="J9" i="4"/>
  <c r="F9" i="4"/>
  <c r="R8" i="4"/>
  <c r="N8" i="4"/>
  <c r="J8" i="4"/>
  <c r="F8" i="4"/>
  <c r="R7" i="4"/>
  <c r="N7" i="4"/>
  <c r="J7" i="4"/>
  <c r="F7" i="4"/>
  <c r="R6" i="4"/>
  <c r="N6" i="4"/>
  <c r="J6" i="4"/>
  <c r="F6" i="4"/>
  <c r="R5" i="4"/>
  <c r="R30" i="4" s="1"/>
  <c r="N5" i="4"/>
  <c r="N30" i="4" s="1"/>
  <c r="J5" i="4"/>
  <c r="J30" i="4" s="1"/>
  <c r="F5" i="4"/>
  <c r="F30" i="4" s="1"/>
  <c r="H30" i="3"/>
  <c r="G30" i="3"/>
  <c r="F30" i="3"/>
  <c r="E30" i="3"/>
  <c r="C8" i="1"/>
  <c r="C7" i="1"/>
  <c r="C6" i="1"/>
  <c r="C5" i="1"/>
  <c r="H60" i="6" l="1"/>
  <c r="H66" i="6" s="1"/>
  <c r="B14" i="1" s="1"/>
  <c r="B23" i="10"/>
  <c r="B13" i="1"/>
  <c r="C12" i="1"/>
  <c r="H23" i="7"/>
  <c r="D12" i="1"/>
  <c r="H23" i="8"/>
  <c r="B12" i="1"/>
  <c r="H23" i="6"/>
  <c r="H23" i="9"/>
  <c r="E12" i="1"/>
  <c r="H60" i="7"/>
  <c r="H66" i="7" s="1"/>
  <c r="C14" i="1" s="1"/>
  <c r="C13" i="1"/>
  <c r="H60" i="8"/>
  <c r="H66" i="8" s="1"/>
  <c r="D14" i="1" s="1"/>
  <c r="D13" i="1"/>
  <c r="H60" i="9"/>
  <c r="H66" i="9" s="1"/>
  <c r="E14" i="1" s="1"/>
  <c r="E13" i="1"/>
  <c r="H147" i="9" l="1"/>
  <c r="H145" i="9"/>
  <c r="H24" i="9"/>
  <c r="H24" i="6"/>
  <c r="H147" i="6"/>
  <c r="H145" i="6"/>
  <c r="H24" i="8"/>
  <c r="H147" i="8"/>
  <c r="H145" i="8"/>
  <c r="H145" i="7"/>
  <c r="H147" i="7"/>
  <c r="H24" i="7"/>
  <c r="F23" i="10"/>
  <c r="D23" i="10"/>
  <c r="H144" i="8" l="1"/>
  <c r="C26" i="10"/>
  <c r="H144" i="6"/>
  <c r="C24" i="10"/>
  <c r="H144" i="9"/>
  <c r="C27" i="10"/>
  <c r="C25" i="10"/>
  <c r="H144" i="7"/>
  <c r="H148" i="9" l="1"/>
  <c r="B27" i="10"/>
  <c r="D27" i="10" s="1"/>
  <c r="F27" i="10" s="1"/>
  <c r="B24" i="10"/>
  <c r="D24" i="10" s="1"/>
  <c r="F24" i="10" s="1"/>
  <c r="H148" i="6"/>
  <c r="H148" i="7"/>
  <c r="B25" i="10"/>
  <c r="D25" i="10" s="1"/>
  <c r="F25" i="10" s="1"/>
  <c r="H148" i="8"/>
  <c r="B26" i="10"/>
  <c r="D26" i="10" s="1"/>
  <c r="F26" i="10" s="1"/>
  <c r="H149" i="7" l="1"/>
  <c r="H150" i="7"/>
  <c r="H151" i="7" s="1"/>
  <c r="H149" i="6"/>
  <c r="H150" i="8"/>
  <c r="H149" i="8"/>
  <c r="H151" i="8" s="1"/>
  <c r="H149" i="9"/>
  <c r="H151" i="9" s="1"/>
  <c r="H150" i="9"/>
  <c r="B8" i="1" l="1"/>
  <c r="B9" i="9"/>
  <c r="B8" i="9" s="1"/>
  <c r="B7" i="1"/>
  <c r="B9" i="8"/>
  <c r="B8" i="8" s="1"/>
  <c r="B9" i="7"/>
  <c r="B8" i="7" s="1"/>
  <c r="B22" i="10"/>
  <c r="D22" i="10" s="1"/>
  <c r="F22" i="10" s="1"/>
  <c r="B6" i="1"/>
  <c r="H150" i="6"/>
  <c r="H151" i="6" s="1"/>
  <c r="C28" i="10" l="1"/>
  <c r="B9" i="6"/>
  <c r="B8" i="6" s="1"/>
  <c r="B5" i="1"/>
  <c r="B21" i="10"/>
  <c r="D21" i="10" s="1"/>
  <c r="F21" i="10" s="1"/>
  <c r="J6" i="1"/>
  <c r="D6" i="1"/>
  <c r="J7" i="1"/>
  <c r="D7" i="1"/>
  <c r="J8" i="1"/>
  <c r="D8" i="1"/>
  <c r="F31" i="10" l="1"/>
  <c r="B28" i="10"/>
  <c r="D28" i="10" s="1"/>
  <c r="F28" i="10" s="1"/>
  <c r="J5" i="1"/>
  <c r="D5" i="1"/>
</calcChain>
</file>

<file path=xl/sharedStrings.xml><?xml version="1.0" encoding="utf-8"?>
<sst xmlns="http://schemas.openxmlformats.org/spreadsheetml/2006/main" count="3608" uniqueCount="1008">
  <si>
    <t>Working title. Script-specific, formula-driven planning budgets. Every tier pays cast, minors, crowds, crew, props, vintage vehicles, marine safety, stunts, VFX, archival work, post, insurance and contingency. Lower tiers require the stated production compromises.</t>
  </si>
  <si>
    <t>Scenario</t>
  </si>
  <si>
    <t>Total budget</t>
  </si>
  <si>
    <t>Shoot days</t>
  </si>
  <si>
    <t>Budget / shoot day</t>
  </si>
  <si>
    <t>Core approach</t>
  </si>
  <si>
    <t>Performer framework</t>
  </si>
  <si>
    <t>Planning note</t>
  </si>
  <si>
    <t>Micro Budget</t>
  </si>
  <si>
    <t>Fourteen-day hybrid documentary/re-enactment plan. One period backlot, one civic-interior complex and one controlled water tank carry the drama; PT-109, Little Rock crowds, vintage travel and most city scale rely on licensed archives, miniatures and selective VFX.</t>
  </si>
  <si>
    <t>SAG-AFTRA Special New Media Category B only if episodic/new-media eligible and total remains between $300,000 and $700,000</t>
  </si>
  <si>
    <t>The SAG-AFTRA Micro-Budget Project Agreement cap is $20,000 and is not viable here; 'Micro' describes the production approach, while Category B eligibility remains conditional on release and final budget.</t>
  </si>
  <si>
    <t>Ultra-Low Budget</t>
  </si>
  <si>
    <t>Twenty-day regional historical production with modular period interiors, a dock/boat insert unit, controlled school and hearing crowds, more practical vintage vehicles and a substantially expanded archival/VFX package. Aggressive regional vendor packages remain necessary.</t>
  </si>
  <si>
    <t>Full 2026 SAG-AFTRA Television performer rates assumed; 'Ultra-Low' describes production scale, not a union contract tier</t>
  </si>
  <si>
    <t>This scenario is above the Special New Media ceilings and therefore uses full television performer references; 'Ultra-Low' describes production scale only.</t>
  </si>
  <si>
    <t>Low Budget</t>
  </si>
  <si>
    <t>Thirty-day union television version with practical period streets and interiors, a partial PT-109/tank unit, multiple working vintage vehicles and boats, paid school/military crowds, second unit and extensive environment, battle and crowd VFX.</t>
  </si>
  <si>
    <t>Full 2026 SAG-AFTRA Television rates assumed because this case is expected to exceed the $1,000,000 Special New Media ceiling</t>
  </si>
  <si>
    <t>This tier intentionally assumes full television performer rates rather than trying to force the production below the $1,000,000 Category C ceiling.</t>
  </si>
  <si>
    <t>Production Company</t>
  </si>
  <si>
    <t>Forty-five-day production-company negative-cost plan with major period builds, open-water and tank units, full-size PT-109 and destroyer elements, practical military/school crowds, multiple vintage fleets, archival research, premium VFX and full delivery.</t>
  </si>
  <si>
    <t>SAG-AFTRA Television plus DGA/IATSE/Teamsters terms as applicable; lead and key creative fees include negotiated overscale placeholders</t>
  </si>
  <si>
    <t>A likely independent production-company negative-cost plan; network/studio overhead beyond the shown allowance, financing interest and marketing remain excluded.</t>
  </si>
  <si>
    <t>Key cost driver</t>
  </si>
  <si>
    <t>Micro</t>
  </si>
  <si>
    <t>Ultra-low</t>
  </si>
  <si>
    <t>Low</t>
  </si>
  <si>
    <t>Production co.</t>
  </si>
  <si>
    <t>Paid cast payroll</t>
  </si>
  <si>
    <t>Paid screenplay props</t>
  </si>
  <si>
    <t>Art Department &amp; Props subtotal</t>
  </si>
  <si>
    <t>Wardrobe, Hair &amp; Makeup subtotal</t>
  </si>
  <si>
    <t>Transportation &amp; Travel subtotal</t>
  </si>
  <si>
    <t>Stunts, SFX &amp; Safety subtotal</t>
  </si>
  <si>
    <t>Visual Effects subtotal</t>
  </si>
  <si>
    <t>Post-Production subtotal</t>
  </si>
  <si>
    <t>Included, excluded and decision points</t>
  </si>
  <si>
    <t>Included</t>
  </si>
  <si>
    <t>Paid props and duplicates</t>
  </si>
  <si>
    <t>Paid cast/crew and payroll loads</t>
  </si>
  <si>
    <t>Locations and picture vehicles</t>
  </si>
  <si>
    <t>Stunts, medical effects and safety</t>
  </si>
  <si>
    <t>Post, music and delivery</t>
  </si>
  <si>
    <t>Insurance and contingency</t>
  </si>
  <si>
    <t>Excluded</t>
  </si>
  <si>
    <t>Distributor marketing / P&amp;A</t>
  </si>
  <si>
    <t>Financing interest and lender fees</t>
  </si>
  <si>
    <t>Backend participations and future residuals</t>
  </si>
  <si>
    <t>Premium star quotes</t>
  </si>
  <si>
    <t>Tax incentive bridge costs</t>
  </si>
  <si>
    <t>Network/studio overhead beyond shown allowance</t>
  </si>
  <si>
    <t>Rights caveat</t>
  </si>
  <si>
    <t>Screenplay chain of title</t>
  </si>
  <si>
    <t>Historical-source and depiction review</t>
  </si>
  <si>
    <t>Newsreels, debate and music</t>
  </si>
  <si>
    <t>Brands, seals and location releases</t>
  </si>
  <si>
    <t>Zapruder material needs copyright permission</t>
  </si>
  <si>
    <t>All require executed documentation</t>
  </si>
  <si>
    <t>Micro reality</t>
  </si>
  <si>
    <t>Rewrite 63 headings into ten blocks</t>
  </si>
  <si>
    <t>Hybrid documentary/re-enactment form</t>
  </si>
  <si>
    <t>Miniature/VFX PT-109 and destroyer</t>
  </si>
  <si>
    <t>Tight paid crowds and child groups</t>
  </si>
  <si>
    <t>One hub with modular period sets</t>
  </si>
  <si>
    <t>High archival and schedule pressure</t>
  </si>
  <si>
    <t>Low-budget reality</t>
  </si>
  <si>
    <t>Full performer rates assumed</t>
  </si>
  <si>
    <t>Partial PT deck and tank unit</t>
  </si>
  <si>
    <t>Working vintage vehicles/boats</t>
  </si>
  <si>
    <t>Larger paid military and school groups</t>
  </si>
  <si>
    <t>Extensive archive/VFX integration</t>
  </si>
  <si>
    <t>Final union and insurer review required</t>
  </si>
  <si>
    <t>Production-company reality</t>
  </si>
  <si>
    <t>Major period builds</t>
  </si>
  <si>
    <t>Open-water plus controlled tank units</t>
  </si>
  <si>
    <t>Full-size PT/destroyer elements</t>
  </si>
  <si>
    <t>Large practical/digital crowds</t>
  </si>
  <si>
    <t>Premium archive and likeness work</t>
  </si>
  <si>
    <t>Still a planning model, not vendor bids</t>
  </si>
  <si>
    <t>Working title used because the attachment contains no title page. USD planning model dated 2026-08-15. Blue text/yellow fill marks editable assumptions; green text marks workbook links. Final guild agreement depends on first exhibition, signatory status and approved budget.</t>
  </si>
  <si>
    <t>Section</t>
  </si>
  <si>
    <t>Driver</t>
  </si>
  <si>
    <t>Units</t>
  </si>
  <si>
    <t>Basis / caution</t>
  </si>
  <si>
    <t>Schedule</t>
  </si>
  <si>
    <t>Principal photography</t>
  </si>
  <si>
    <t>days</t>
  </si>
  <si>
    <t>Period streets, White House/government interiors, schools, docks and tank work are block-shot; second unit expands above Micro</t>
  </si>
  <si>
    <t>Prep</t>
  </si>
  <si>
    <t>weeks</t>
  </si>
  <si>
    <t>Includes historical research, period builds, marine/tank engineering, vintage fleet, minors, crowds, stunts, archival and VFX prep</t>
  </si>
  <si>
    <t>Post-production</t>
  </si>
  <si>
    <t>Editorial may overlap production</t>
  </si>
  <si>
    <t>Labor</t>
  </si>
  <si>
    <t>Illustrative performer framework</t>
  </si>
  <si>
    <t>text</t>
  </si>
  <si>
    <t>Confirm directly with SAG-AFTRA before offers</t>
  </si>
  <si>
    <t>Principal performer reference</t>
  </si>
  <si>
    <t>$/day</t>
  </si>
  <si>
    <t>2026–27 current minimum reference; negotiated overscale appears in Cast &amp; Schedule</t>
  </si>
  <si>
    <t>Principal weekly reference</t>
  </si>
  <si>
    <t>$/week</t>
  </si>
  <si>
    <t>Category B and full-TV weekly references; confirm engagement form and overscale</t>
  </si>
  <si>
    <t>Background reference</t>
  </si>
  <si>
    <t>Coverage and zone rules vary</t>
  </si>
  <si>
    <t>Cast pension &amp; health</t>
  </si>
  <si>
    <t>% cast payroll</t>
  </si>
  <si>
    <t>21.5% planning rate from current Special New Media sheets; confirm ceilings and allocation</t>
  </si>
  <si>
    <t>Crew payroll burden</t>
  </si>
  <si>
    <t>% crew payroll</t>
  </si>
  <si>
    <t>Planning load for payroll taxes, workers compensation and applicable benefits</t>
  </si>
  <si>
    <t>Payroll company fee</t>
  </si>
  <si>
    <t>% cast + crew payroll</t>
  </si>
  <si>
    <t>Editable estimate</t>
  </si>
  <si>
    <t>Risk</t>
  </si>
  <si>
    <t>Contingency</t>
  </si>
  <si>
    <t>% pre-contingency</t>
  </si>
  <si>
    <t>Period availability, minors, marine work, open flame, water safety, archival rights and large crowds drive risk</t>
  </si>
  <si>
    <t>Completion bond</t>
  </si>
  <si>
    <t>% pre-bond subtotal</t>
  </si>
  <si>
    <t>Included only in the production-company case</t>
  </si>
  <si>
    <t>Casting</t>
  </si>
  <si>
    <t>Crowd strategy</t>
  </si>
  <si>
    <t>approach</t>
  </si>
  <si>
    <t>Tight groups + archive/VFX</t>
  </si>
  <si>
    <t>Featured groups + archive/VFX</t>
  </si>
  <si>
    <t>Larger practical groups + VFX</t>
  </si>
  <si>
    <t>Major practical groups + VFX</t>
  </si>
  <si>
    <t>Sailors, schoolchildren, protestors, guardsmen and hearing audiences are never treated as unpaid extras</t>
  </si>
  <si>
    <t>Music</t>
  </si>
  <si>
    <t>Montage / source playback</t>
  </si>
  <si>
    <t>Original/library</t>
  </si>
  <si>
    <t>Selective period/source quotes</t>
  </si>
  <si>
    <t>Original score + source allowance</t>
  </si>
  <si>
    <t>Newsreels, broadcasts, debate material and commercial music require rights research, replacement or written clearance</t>
  </si>
  <si>
    <t>Incentives</t>
  </si>
  <si>
    <t>Tax credits / grants</t>
  </si>
  <si>
    <t>netted?</t>
  </si>
  <si>
    <t>No</t>
  </si>
  <si>
    <t>All totals are gross negative cost before incentives</t>
  </si>
  <si>
    <t>Color legend</t>
  </si>
  <si>
    <t>Blue text / yellow fill</t>
  </si>
  <si>
    <t>Editable input</t>
  </si>
  <si>
    <t>Changeable planning assumption</t>
  </si>
  <si>
    <t>Green text</t>
  </si>
  <si>
    <t>Internal link</t>
  </si>
  <si>
    <t>Formula references another worksheet</t>
  </si>
  <si>
    <t>Black text</t>
  </si>
  <si>
    <t>Calculation / label</t>
  </si>
  <si>
    <t>Model output or fixed description</t>
  </si>
  <si>
    <t>Derived from the attached 8,266-word screenplay text. The paste contains 63 scene/montage headings; pagination and locked scene numbers were not preserved, so a final production stripboard is still required.</t>
  </si>
  <si>
    <t>Metric</t>
  </si>
  <si>
    <t>Observed / estimated</t>
  </si>
  <si>
    <t>Budget implication</t>
  </si>
  <si>
    <t>Planning treatment</t>
  </si>
  <si>
    <t>Format</t>
  </si>
  <si>
    <t>One-hour historical political drama / anthology pilot</t>
  </si>
  <si>
    <t>Multiple decades, famous public figures, narration and large-scale reenactments</t>
  </si>
  <si>
    <t>Budgeted as one standalone episode/pilot</t>
  </si>
  <si>
    <t>Text length</t>
  </si>
  <si>
    <t>8,266 words</t>
  </si>
  <si>
    <t>Consistent with a dialogue-light one-hour script, but water action and montages expand production time</t>
  </si>
  <si>
    <t>Re-page after final script lock</t>
  </si>
  <si>
    <t>Scene / montage headings</t>
  </si>
  <si>
    <t>Many inserts, match cuts, montages and geographic moves</t>
  </si>
  <si>
    <t>Grouped into ten shootable production blocks</t>
  </si>
  <si>
    <t>Time span</t>
  </si>
  <si>
    <t>1918–1960</t>
  </si>
  <si>
    <t>Five distinct period looks plus aging, hair, wardrobe, graphics and vehicles</t>
  </si>
  <si>
    <t>Lower tiers compress wardrobe and redress one standing backlot/interior complex</t>
  </si>
  <si>
    <t>Geography</t>
  </si>
  <si>
    <t>New Orleans, Cleveland, South Pacific, Boston, Washington DC, Pennsylvania, Little Rock, Newport and Chicago</t>
  </si>
  <si>
    <t>Literal company travel would be prohibitive</t>
  </si>
  <si>
    <t>One primary hub plus archives, stock plates and selective second-unit work</t>
  </si>
  <si>
    <t>Speaking roles</t>
  </si>
  <si>
    <t>30+ named / featured cues plus narrator</t>
  </si>
  <si>
    <t>Heavy public-figure, military, political and day-player casting</t>
  </si>
  <si>
    <t>Story-safe doubling below low tier; every performer is paid</t>
  </si>
  <si>
    <t>Minors</t>
  </si>
  <si>
    <t>Young Marcello, schoolchildren, Little Rock Nine and teen confrontations</t>
  </si>
  <si>
    <t>Studio teacher, permits, guardians, limited hours, fittings and safeguarding affect schedule</t>
  </si>
  <si>
    <t>Minors are budgeted; lower tiers reduce practical child counts and use editorial/VFX multiplication</t>
  </si>
  <si>
    <t>Crowds / military</t>
  </si>
  <si>
    <t>PT crews, Boston crowds, school classes, protesters, National Guard, paratroopers, Senate and debate groups</t>
  </si>
  <si>
    <t>Background payroll, uniforms, fittings, holding, transport and crowd control are major costs</t>
  </si>
  <si>
    <t>Tight paid groups plus archives/VFX below low tier; larger practical groups at full tier</t>
  </si>
  <si>
    <t>Marine / battle</t>
  </si>
  <si>
    <t>PT-109, Japanese destroyer, 15 PT boats, torpedoes, collision, fire, wreckage and island rescue</t>
  </si>
  <si>
    <t>Water tank/open-water unit, marine safety, fire, stunts, specialty camera and VFX dominate risk</t>
  </si>
  <si>
    <t>Miniatures, tank inserts and licensed footage below full tier; no unsafe water shortcuts</t>
  </si>
  <si>
    <t>Action / safety</t>
  </si>
  <si>
    <t>Shoplifting escape, child fights, assaults, boat collision, fire, ocean swimming and hostile protests</t>
  </si>
  <si>
    <t>Stunt coordinator, water doubles, fire marshal, medic, child-safety plan and controlled crowd action</t>
  </si>
  <si>
    <t>No safety line is removed at any tier</t>
  </si>
  <si>
    <t>Picture vehicles</t>
  </si>
  <si>
    <t>1923 Model T pickup, patrol car, touring car, limousine, canoe, PT boats, cargo ship and destroyer</t>
  </si>
  <si>
    <t>Period rentals, fabrication, marine crews, transport and mechanical support add cost</t>
  </si>
  <si>
    <t>Hero vehicles and partial boats are prioritized; distant fleets become archive/VFX</t>
  </si>
  <si>
    <t>Clearances / E&amp;O</t>
  </si>
  <si>
    <t>Archival news, Zapruder frame, JFK/Nixon debate, public figures, brands, headlines and contested historical assertions</t>
  </si>
  <si>
    <t>Rights research, fair-use analysis, depiction review and documentary evidence are essential</t>
  </si>
  <si>
    <t>Budget includes research and legal allowances but not automatic clearance</t>
  </si>
  <si>
    <t>Production block</t>
  </si>
  <si>
    <t>Environments</t>
  </si>
  <si>
    <t>Key cast</t>
  </si>
  <si>
    <t>Special requirements</t>
  </si>
  <si>
    <t>Micro days</t>
  </si>
  <si>
    <t>Ultra-low days</t>
  </si>
  <si>
    <t>Low days</t>
  </si>
  <si>
    <t>Prod. co. days</t>
  </si>
  <si>
    <t>Lower-tier treatment</t>
  </si>
  <si>
    <t>Production-company treatment</t>
  </si>
  <si>
    <t>Opening / Marcello childhood</t>
  </si>
  <si>
    <t>Studio montage, 1918 store, St. Louis Street, old country store, magnolia tree</t>
  </si>
  <si>
    <t>Narrator, young Marcello, proprietor, woman, children</t>
  </si>
  <si>
    <t>Period retail, food, knife, child action, street extensions</t>
  </si>
  <si>
    <t>One dressed backlot block and tight child group</t>
  </si>
  <si>
    <t>Fuller 1918–1921 street, store and park coverage</t>
  </si>
  <si>
    <t>Prohibition docks / Joe Kennedy Sr.</t>
  </si>
  <si>
    <t>Lake Erie shore, warehouse, cargo ship, cruiser, pier, suburb, speakeasy, restaurant</t>
  </si>
  <si>
    <t>Joe Sr., inspector, crews, cops, associates</t>
  </si>
  <si>
    <t>Night marine work, crates, liquor, cash, Model T, patrol/touring cars</t>
  </si>
  <si>
    <t>Dock inserts, partial decks, process work and archive/VFX water</t>
  </si>
  <si>
    <t>Operating period craft, fleet and extended Cleveland unit</t>
  </si>
  <si>
    <t>Depression / PT base setup</t>
  </si>
  <si>
    <t>Archival Boston, PT base dock and ocean patrol</t>
  </si>
  <si>
    <t>Narrator, JFK, Thom, Navy crew</t>
  </si>
  <si>
    <t>Newsreels, uniforms, PT-109, torpedoes and base activity</t>
  </si>
  <si>
    <t>Archive-led bridge and partial PT deck</t>
  </si>
  <si>
    <t>Dedicated base and hero-boat setup coverage</t>
  </si>
  <si>
    <t>PT-109 collision / survival</t>
  </si>
  <si>
    <t>Night ocean, PT-109, destroyer, fire, wreckage and open water</t>
  </si>
  <si>
    <t>JFK, twelve sailors, McMahon</t>
  </si>
  <si>
    <t>Collision, fuel fire, water stunts, burns, wreckage, three-mile swim</t>
  </si>
  <si>
    <t>Tank inserts, miniature/VFX boats and limited wet performers</t>
  </si>
  <si>
    <t>Tank plus open-water unit, full-size sections, major stunt/VFX plan</t>
  </si>
  <si>
    <t>Islands / rescue / medal</t>
  </si>
  <si>
    <t>Two tropical islands, canoe, rescue PT boat, base office and Boston montage</t>
  </si>
  <si>
    <t>JFK crew, Gasa, Kumana, commander, medics</t>
  </si>
  <si>
    <t>Beaches, coconuts, carved shell, period news, uniforms and injuries</t>
  </si>
  <si>
    <t>One beach redressed, archive-led Boston and compressed rescue</t>
  </si>
  <si>
    <t>Two controlled islands/beaches and fuller military return</t>
  </si>
  <si>
    <t>White House / Cuba / CIA</t>
  </si>
  <si>
    <t>Waiting room, Oval Office, Situation Room, Chicago hotel, CIA office, casino, bar</t>
  </si>
  <si>
    <t>Ike, Dulles, staff, mobsters and Cuban operatives</t>
  </si>
  <si>
    <t>Multiple period offices, vintage TV/remote, cigars, suitcases, cash and playback</t>
  </si>
  <si>
    <t>One modular executive suite and selective montage inserts</t>
  </si>
  <si>
    <t>Standing White House build with dedicated 1950s satellite sets</t>
  </si>
  <si>
    <t>Pennsylvania schools</t>
  </si>
  <si>
    <t>Affluent elementary school and poor school</t>
  </si>
  <si>
    <t>Ike, agents, teacher, principals and children</t>
  </si>
  <si>
    <t>Two period classrooms, textbooks, winter wear, smoke and minor welfare</t>
  </si>
  <si>
    <t>One school redressed and small paid classes</t>
  </si>
  <si>
    <t>Separate period schools, larger classes and full support</t>
  </si>
  <si>
    <t>Little Rock crisis</t>
  </si>
  <si>
    <t>NAACP office, governor office, Central High, streets and Newport porch</t>
  </si>
  <si>
    <t>Bates, Orval, financier, Ike, Little Rock Nine, Walker</t>
  </si>
  <si>
    <t>Teen assault, protesters, guardsmen, rifles, paratroopers, plane/limousine plates</t>
  </si>
  <si>
    <t>Archive-led crowds and compact practical groups</t>
  </si>
  <si>
    <t>Controlled school exterior, larger paid crowds and military unit</t>
  </si>
  <si>
    <t>Senate hearing</t>
  </si>
  <si>
    <t>1959 U.S. Senate hearing room</t>
  </si>
  <si>
    <t>Carlos Marcello, Robert Kennedy, JFK and senators</t>
  </si>
  <si>
    <t>Period microphones, binders, cameras, press and hearing audience</t>
  </si>
  <si>
    <t>One chamber redress and small paid gallery</t>
  </si>
  <si>
    <t>Full period hearing room with press and audience</t>
  </si>
  <si>
    <t>1960 debate finale</t>
  </si>
  <si>
    <t>CBS Chicago debate stage and backstage</t>
  </si>
  <si>
    <t>JFK, Nixon, Smith, Daley and Lodge</t>
  </si>
  <si>
    <t>Period broadcast cameras, stage lighting, makeup, knee continuity and archive integration</t>
  </si>
  <si>
    <t>Small practical stage intercut with licensed/PD material</t>
  </si>
  <si>
    <t>Full broadcast-stage recreation and premium archive restoration</t>
  </si>
  <si>
    <t>Sequence-day total (ties to scenario shoot-day assumptions)</t>
  </si>
  <si>
    <t>Every performer group is paid. Gross wages shown before P&amp;H, payroll fees, overtime, fittings, travel and penalties. Minors, sailors, soldiers, schoolchildren, protesters, water doubles, stunt players, stand-ins and loop voices are explicitly paid.</t>
  </si>
  <si>
    <t>Role / group</t>
  </si>
  <si>
    <t>Script function / tier treatment</t>
  </si>
  <si>
    <t>Micro count</t>
  </si>
  <si>
    <t>Days each</t>
  </si>
  <si>
    <t>Rate/day</t>
  </si>
  <si>
    <t>Gross</t>
  </si>
  <si>
    <t>Ultra count</t>
  </si>
  <si>
    <t>Low count</t>
  </si>
  <si>
    <t>Prod count</t>
  </si>
  <si>
    <t>Narrator</t>
  </si>
  <si>
    <t>Voice-over spine; studio material, montages and historical transitions</t>
  </si>
  <si>
    <t>John F. Kennedy</t>
  </si>
  <si>
    <t>PT-109 lead, White House/committee material and debate finale</t>
  </si>
  <si>
    <t>Dwight D. Eisenhower</t>
  </si>
  <si>
    <t>Principal political lead across White House, school and Little Rock blocks</t>
  </si>
  <si>
    <t>Carlos Marcello — young and adult</t>
  </si>
  <si>
    <t>Two principal ages; New Orleans childhood and 1959 hearing</t>
  </si>
  <si>
    <t>Joseph Kennedy Sr.</t>
  </si>
  <si>
    <t>Prohibition operation, restaurant and political montage</t>
  </si>
  <si>
    <t>Allen Dulles</t>
  </si>
  <si>
    <t>White House and CIA planning scenes</t>
  </si>
  <si>
    <t>Robert Kennedy</t>
  </si>
  <si>
    <t>1959 Senate hearing lead</t>
  </si>
  <si>
    <t>Governor Orval Faubus</t>
  </si>
  <si>
    <t>Arkansas governor's office, Newport meeting and crisis montage</t>
  </si>
  <si>
    <t>Daisy Bates</t>
  </si>
  <si>
    <t>NAACP organizing and Little Rock Nine story</t>
  </si>
  <si>
    <t>Edwin Walker</t>
  </si>
  <si>
    <t>White House intercut and command of federalized guardsmen</t>
  </si>
  <si>
    <t>Nixon / Howard K. Smith / Daley / Lodge</t>
  </si>
  <si>
    <t>Four featured figures in the 1960 debate sequence</t>
  </si>
  <si>
    <t>White House staff</t>
  </si>
  <si>
    <t>Presidential aide, senior staffer and Staffer #2; some doubling below Low</t>
  </si>
  <si>
    <t>PT-109 speaking crew</t>
  </si>
  <si>
    <t>Leonard Thom, Crewmen #1/#2/#3/#5 and base commander</t>
  </si>
  <si>
    <t>PT sailors / islanders / military day players</t>
  </si>
  <si>
    <t>Remaining crew, McMahon, Gasa, Kumana, medics and rescue personnel</t>
  </si>
  <si>
    <t>Marcello childhood ensemble</t>
  </si>
  <si>
    <t>Proprietor, twelve-year-old, woman, young gang and store figures</t>
  </si>
  <si>
    <t>Prohibition featured ensemble</t>
  </si>
  <si>
    <t>Inspector, smugglers, cops, businessmen, driver and Broadway performers</t>
  </si>
  <si>
    <t>Schools / NAACP / governor day players</t>
  </si>
  <si>
    <t>Teacher, principals, school official, NAACP staff, financier, aide and butler</t>
  </si>
  <si>
    <t>News / CIA / hearing day players</t>
  </si>
  <si>
    <t>Anchors, witness, senators, mobsters, Cuban operatives and Secret Service</t>
  </si>
  <si>
    <t>Little Rock Nine / featured teen minors</t>
  </si>
  <si>
    <t>Nine students plus selected attackers, siblings and classmates</t>
  </si>
  <si>
    <t>Stunt performers / water doubles</t>
  </si>
  <si>
    <t>Child scuffles, assaults, PT collision, burns, ocean swims, protests and military movement</t>
  </si>
  <si>
    <t>Adult background performer-days</t>
  </si>
  <si>
    <t>Sailors, troops, restaurant patrons, protesters, press, hearing and debate audiences</t>
  </si>
  <si>
    <t>Minor background performer-days</t>
  </si>
  <si>
    <t>School classes, Little Rock students and young street groups</t>
  </si>
  <si>
    <t>Principal stand-ins</t>
  </si>
  <si>
    <t>Blocking, lighting, period broadcast and water-unit continuity</t>
  </si>
  <si>
    <t>Photo doubles / specialty doubles</t>
  </si>
  <si>
    <t>Public-figure inserts, boat positions, news photographs and safe distant action</t>
  </si>
  <si>
    <t>Loop group / ADR voices</t>
  </si>
  <si>
    <t>Military, school, protest, hearing, news, restaurant and crowd texture</t>
  </si>
  <si>
    <t>TOTAL GROSS CAST PAYROLL (before P&amp;H)</t>
  </si>
  <si>
    <t>Every item is budgeted as a purchase, rental, fabrication, clearance or consumable. No donated vintage equipment, free weapons, free boats, free period graphics or unpaid effects props are assumed. General set dressing, wardrobe and operating picture vehicles are separate in each detailed budget.</t>
  </si>
  <si>
    <t>Prop / art element</t>
  </si>
  <si>
    <t>Script use</t>
  </si>
  <si>
    <t>Acquisition</t>
  </si>
  <si>
    <t>Micro qty</t>
  </si>
  <si>
    <t>Rate</t>
  </si>
  <si>
    <t>Total</t>
  </si>
  <si>
    <t>Ultra qty</t>
  </si>
  <si>
    <t>Low qty</t>
  </si>
  <si>
    <t>Prod qty</t>
  </si>
  <si>
    <t>Studio playback stills, timeline cards and period montage graphics</t>
  </si>
  <si>
    <t>Opening historical overview and suspect montage</t>
  </si>
  <si>
    <t>Design / print / clear</t>
  </si>
  <si>
    <t>Hard-rock candy, salted peanuts, period Coke bottles and Buffalo nickels</t>
  </si>
  <si>
    <t>Young Marcello's 1918 shoplifting sequence</t>
  </si>
  <si>
    <t>Purchase / fabricate / duplicate</t>
  </si>
  <si>
    <t>Vintage cash register, paper bags, candy jars and counter smalls</t>
  </si>
  <si>
    <t>1918 candy store and return visits</t>
  </si>
  <si>
    <t>Rent / purchase</t>
  </si>
  <si>
    <t>First-aid packages, household goods and period shelf stock</t>
  </si>
  <si>
    <t>Large-framed woman's purchase and store aisles</t>
  </si>
  <si>
    <t>Purchase / dress</t>
  </si>
  <si>
    <t>Hero small knife, rubber duplicate and hand-tool display</t>
  </si>
  <si>
    <t>Old country store theft and escape</t>
  </si>
  <si>
    <t>Purchase / fabricate / safety prep</t>
  </si>
  <si>
    <t>St. Louis Street sign, Bourbon Street dress and period street graphics</t>
  </si>
  <si>
    <t>New Orleans childhood exteriors</t>
  </si>
  <si>
    <t>Fabricate / print / permit</t>
  </si>
  <si>
    <t>Oh Henry-style candy cartons and generic cleared wrappers</t>
  </si>
  <si>
    <t>Twelve-year-old gang delivery under magnolia tree</t>
  </si>
  <si>
    <t>Fabricate / clear / duplicate</t>
  </si>
  <si>
    <t>Hero binoculars, silk handkerchief and framed Kennedy family photo</t>
  </si>
  <si>
    <t>Joe Kennedy Sr. watches the Lake Erie operation</t>
  </si>
  <si>
    <t>Rent / fabricate / clear</t>
  </si>
  <si>
    <t>Warehouse desk, file cabinets, ledgers, maps and office paperwork</t>
  </si>
  <si>
    <t>1924 warehouse office</t>
  </si>
  <si>
    <t>Rent / purchase / fabricate</t>
  </si>
  <si>
    <t>Liquor crates, breakaway crates, bottles, labels and bottle inserts</t>
  </si>
  <si>
    <t>Canadian cargo transfer and speakeasy deliveries</t>
  </si>
  <si>
    <t>Fabricate / purchase / duplicate</t>
  </si>
  <si>
    <t>Period currency, cash stacks and bulky envelope packages</t>
  </si>
  <si>
    <t>Liquor payment, police bribe and restaurant payoff</t>
  </si>
  <si>
    <t>Rent / fabricate / duplicate</t>
  </si>
  <si>
    <t>Swinging ship lantern, crowbar, tarpaulin, ropes and dock tools</t>
  </si>
  <si>
    <t>Night cargo transfer and boat docking</t>
  </si>
  <si>
    <t>Rent / purchase / safety prep</t>
  </si>
  <si>
    <t>Model T pickup bed protection, liquor load and hero dressing</t>
  </si>
  <si>
    <t>1923 truck transfer and delivery montage</t>
  </si>
  <si>
    <t>Picture-vehicle prep / fabricate</t>
  </si>
  <si>
    <t>Police nightsticks, badges and period patrol paperwork</t>
  </si>
  <si>
    <t>Corrupt Cleveland traffic stop</t>
  </si>
  <si>
    <t>Rent / fabricate / safety prep</t>
  </si>
  <si>
    <t>Speakeasy delivery boxes, porch practicals and party bottle continuity</t>
  </si>
  <si>
    <t>Suburban liquor delivery montage</t>
  </si>
  <si>
    <t>Purchase / continuity</t>
  </si>
  <si>
    <t>Restaurant linens, menus, period china, napkins and piano music stand</t>
  </si>
  <si>
    <t>Fine Lake Erie brunch</t>
  </si>
  <si>
    <t>PT-109 helm, navigation instruments, radios and chart table</t>
  </si>
  <si>
    <t>Patrol, collision and base sequences</t>
  </si>
  <si>
    <t>Torpedo launcher controls, inert torpedo sections and deck ordnance</t>
  </si>
  <si>
    <t>PT boats fire and attempt to turn on Amagiri</t>
  </si>
  <si>
    <t>Fabricate / armorer-equivalent safety prep</t>
  </si>
  <si>
    <t>PT-109 / destroyer miniatures and water-stage model components</t>
  </si>
  <si>
    <t>Fleet, collision and wide battle imagery</t>
  </si>
  <si>
    <t>Fabricate / effects rental</t>
  </si>
  <si>
    <t>Breakaway PT deck, wreckage, flotation pieces and submerged-safe debris</t>
  </si>
  <si>
    <t>Collision, fire, abandon ship and survivor scenes</t>
  </si>
  <si>
    <t>Fabricate / water safety prep</t>
  </si>
  <si>
    <t>Kennedy belt tow rig, McMahon rescue harness and non-swimmer floats</t>
  </si>
  <si>
    <t>Swim to Plum Pudding Island</t>
  </si>
  <si>
    <t>Fabricate / stunt engineering</t>
  </si>
  <si>
    <t>Island coconuts, bird-dropping effects, foliage and beach survival smalls</t>
  </si>
  <si>
    <t>Bird Island and second island</t>
  </si>
  <si>
    <t>Purchase / fabricate / scenic</t>
  </si>
  <si>
    <t>Dugout canoe, paddles and period islander equipment</t>
  </si>
  <si>
    <t>Gasa and Kumana rescue contact</t>
  </si>
  <si>
    <t>Rent / fabricate / marine prep</t>
  </si>
  <si>
    <t>Carved coconut-shell message, hero duplicate and camera insert</t>
  </si>
  <si>
    <t>Kennedy's rescue note</t>
  </si>
  <si>
    <t>Fabricate / duplicate</t>
  </si>
  <si>
    <t>Navy medals, command maps, desk phones and base-office files</t>
  </si>
  <si>
    <t>PT base award and aftermath</t>
  </si>
  <si>
    <t>Custom newspapers, headline inserts and period newsstand bundles</t>
  </si>
  <si>
    <t>Boston missing/dead/alive reports and Little Rock coverage</t>
  </si>
  <si>
    <t>White House desk set, period phones, flags, seals, binders and cigars</t>
  </si>
  <si>
    <t>Oval Office, waiting room and Situation Room</t>
  </si>
  <si>
    <t>1950s television, knobs, cereal-commercial playback and Flash-Matic remote</t>
  </si>
  <si>
    <t>Situation Room technology gag and hearing broadcast</t>
  </si>
  <si>
    <t>Rent / restore / fabricate</t>
  </si>
  <si>
    <t>CIA suitcases, cash, assassination files, maps and prop cigars</t>
  </si>
  <si>
    <t>Castro plots, mobster meetings and Cuban montage</t>
  </si>
  <si>
    <t>Affluent-school desks, textbooks, chalkboard and classroom supplies</t>
  </si>
  <si>
    <t>Eisenhower's school visit</t>
  </si>
  <si>
    <t>Rent / purchase / age</t>
  </si>
  <si>
    <t>Poor-school damaged books, desks, stove/heater dress and office radio</t>
  </si>
  <si>
    <t>School across the railroad tracks</t>
  </si>
  <si>
    <t>Rent / fabricate / age</t>
  </si>
  <si>
    <t>NAACP candidate files, handouts, trash can and ONLY THE BEST board</t>
  </si>
  <si>
    <t>Daisy Bates organizing montage</t>
  </si>
  <si>
    <t>Fabricate / print / clear</t>
  </si>
  <si>
    <t>Governor's orders, coffee service, paperwork and period office phones</t>
  </si>
  <si>
    <t>Faubus decision and National Guard order</t>
  </si>
  <si>
    <t>Inert period rifles, guard web gear and military command props</t>
  </si>
  <si>
    <t>Central High guard line and federalization</t>
  </si>
  <si>
    <t>Rent / armorer prep / duplicate</t>
  </si>
  <si>
    <t>Protest signs, period microphones, press cameras and crowd hand props</t>
  </si>
  <si>
    <t>Little Rock protests and governor statement</t>
  </si>
  <si>
    <t>Fabricate / rent / clear</t>
  </si>
  <si>
    <t>Lemonade pitcher, glasses, silver tray and porch serving pieces</t>
  </si>
  <si>
    <t>Ike and Faubus at Newport vacation home</t>
  </si>
  <si>
    <t>Senate microphones, nameplates, Fifth Amendment files and hearing binders</t>
  </si>
  <si>
    <t>1959 Marcello hearing</t>
  </si>
  <si>
    <t>Rent / fabricate / print</t>
  </si>
  <si>
    <t>CBS debate lecterns, period cameras, tally lights, clocks and stage graphics</t>
  </si>
  <si>
    <t>1960 Kennedy-Nixon debate and backstage</t>
  </si>
  <si>
    <t>Period cigarettes, ashtrays, smoke substitutes and continuity consumables</t>
  </si>
  <si>
    <t>White House, restaurants, offices and backstage</t>
  </si>
  <si>
    <t>Purchase / safety consumables</t>
  </si>
  <si>
    <t>Hero prop duplicates, repairs, breakaways and effects reserve</t>
  </si>
  <si>
    <t>Continuity across children, water, fire, vehicles, crowds and historical inserts</t>
  </si>
  <si>
    <t>Allowance</t>
  </si>
  <si>
    <t>TOTAL PAID SCRIPT-SPECIFIC PROPS &amp; ART</t>
  </si>
  <si>
    <t>Micro Budget — Detailed One-Hour TV Budget</t>
  </si>
  <si>
    <t>Fourteen-day hybrid documentary/re-enactment plan. One period backlot, one civic-interior complex and one controlled water tank carry the drama; PT-109, Little Rock crowds, vintage travel and most city scale rely on licensed archives, miniatures and selective VFX. All amounts in USD; planning estimate, not a vendor bid.</t>
  </si>
  <si>
    <t>Performer / labor framework</t>
  </si>
  <si>
    <t>Framework ceiling / planning range</t>
  </si>
  <si>
    <t>Budget status</t>
  </si>
  <si>
    <t>Grand total</t>
  </si>
  <si>
    <t>Account</t>
  </si>
  <si>
    <t>Category</t>
  </si>
  <si>
    <t>Line item</t>
  </si>
  <si>
    <t>Cost type</t>
  </si>
  <si>
    <t>Unit</t>
  </si>
  <si>
    <t>Qty</t>
  </si>
  <si>
    <t>Amount</t>
  </si>
  <si>
    <t>Basis / note</t>
  </si>
  <si>
    <t>1001</t>
  </si>
  <si>
    <t>Development &amp; Above the Line</t>
  </si>
  <si>
    <t>Screenplay rights, releases and chain-of-title reserve</t>
  </si>
  <si>
    <t>Service</t>
  </si>
  <si>
    <t>allowance</t>
  </si>
  <si>
    <t>Assumes the screenplay owner controls underlying rights; counsel must verify chain of title</t>
  </si>
  <si>
    <t>1002</t>
  </si>
  <si>
    <t>Production rewrite / historical one-hour polish</t>
  </si>
  <si>
    <t>Lower tiers require documentary narration, geography, crowd, water and period consolidation</t>
  </si>
  <si>
    <t>1003</t>
  </si>
  <si>
    <t>Historical research, fact-checking and source dossier</t>
  </si>
  <si>
    <t>Contested political assertions and public-figure depictions require documented sourcing</t>
  </si>
  <si>
    <t>1004</t>
  </si>
  <si>
    <t>Archival producer / visual researcher</t>
  </si>
  <si>
    <t>Crew payroll</t>
  </si>
  <si>
    <t>day</t>
  </si>
  <si>
    <t>Find, log, rights-check and deliver stills, newsreels, debate and public-domain candidates</t>
  </si>
  <si>
    <t>1005</t>
  </si>
  <si>
    <t>Producer fees</t>
  </si>
  <si>
    <t>flat</t>
  </si>
  <si>
    <t>Financing fees and backend participations excluded</t>
  </si>
  <si>
    <t>1006</t>
  </si>
  <si>
    <t>Director</t>
  </si>
  <si>
    <t>Production-company amount is an overscale placeholder subject to DGA terms</t>
  </si>
  <si>
    <t>1007</t>
  </si>
  <si>
    <t>Casting director, historical likeness search and sessions</t>
  </si>
  <si>
    <t>Public figures, minors, military performers, ethnic specificity and extensive doubling</t>
  </si>
  <si>
    <t>1008</t>
  </si>
  <si>
    <t>Historical, naval, military and civil-rights consultants</t>
  </si>
  <si>
    <t>Advisers for PT-109, period politics, Little Rock and institutional procedure</t>
  </si>
  <si>
    <t>1009</t>
  </si>
  <si>
    <t>Production executive / company supervision</t>
  </si>
  <si>
    <t>Company infrastructure allocation</t>
  </si>
  <si>
    <t>Development &amp; Above the Line subtotal</t>
  </si>
  <si>
    <t>2001</t>
  </si>
  <si>
    <t>Cast</t>
  </si>
  <si>
    <t>Paid performers per Cast &amp; Schedule</t>
  </si>
  <si>
    <t>Cast payroll</t>
  </si>
  <si>
    <t>linked total</t>
  </si>
  <si>
    <t>Gross wages; no deferrals, volunteer acting or unpaid crowds</t>
  </si>
  <si>
    <t>Cast subtotal</t>
  </si>
  <si>
    <t>3001</t>
  </si>
  <si>
    <t>Production Management</t>
  </si>
  <si>
    <t>Line producer / UPM</t>
  </si>
  <si>
    <t>Prep through wrap; lower tiers combine functions</t>
  </si>
  <si>
    <t>3002</t>
  </si>
  <si>
    <t>Production coordinator</t>
  </si>
  <si>
    <t>Office, minors, archive, travel, crowd and marine coordination</t>
  </si>
  <si>
    <t>3003</t>
  </si>
  <si>
    <t>1st assistant director</t>
  </si>
  <si>
    <t>Principal, second-unit, water, crowd and minor scheduling</t>
  </si>
  <si>
    <t>3004</t>
  </si>
  <si>
    <t>2nd AD / background coordinator</t>
  </si>
  <si>
    <t>Military, school, protest, hearing and debate groups expand by tier</t>
  </si>
  <si>
    <t>3005</t>
  </si>
  <si>
    <t>Child labor coordinator / studio teacher / welfare worker</t>
  </si>
  <si>
    <t>Young Marcello, school classes, Little Rock Nine and teen scenes</t>
  </si>
  <si>
    <t>3006</t>
  </si>
  <si>
    <t>Script supervisor</t>
  </si>
  <si>
    <t>Five decades, aging, costumes, archival intercuts and public-figure continuity</t>
  </si>
  <si>
    <t>3007</t>
  </si>
  <si>
    <t>Production assistants</t>
  </si>
  <si>
    <t>crew-day</t>
  </si>
  <si>
    <t>All PAs paid; crowd and water units require added coverage</t>
  </si>
  <si>
    <t>3008</t>
  </si>
  <si>
    <t>Production office, printing, radios and communications</t>
  </si>
  <si>
    <t>Purchase / rental</t>
  </si>
  <si>
    <t>Office, water safety, vintage fleet, crowd and second-unit communications</t>
  </si>
  <si>
    <t>3009</t>
  </si>
  <si>
    <t>Set medic / first aid</t>
  </si>
  <si>
    <t>Principal days; extra water, fire and stunt medical support appears below</t>
  </si>
  <si>
    <t>Production Management subtotal</t>
  </si>
  <si>
    <t>4001</t>
  </si>
  <si>
    <t>Camera</t>
  </si>
  <si>
    <t>Director of photography</t>
  </si>
  <si>
    <t>Includes tests, archival matching, water, miniatures, VFX and period-broadcast planning</t>
  </si>
  <si>
    <t>4002</t>
  </si>
  <si>
    <t>1st assistant camera</t>
  </si>
  <si>
    <t>Camera focus and builds</t>
  </si>
  <si>
    <t>4003</t>
  </si>
  <si>
    <t>2nd AC / DIT / camera utility</t>
  </si>
  <si>
    <t>Combined roles below Low</t>
  </si>
  <si>
    <t>4004</t>
  </si>
  <si>
    <t>Underwater / splash camera crew</t>
  </si>
  <si>
    <t>PT-109 escape, swimming, wreckage and rescue inserts</t>
  </si>
  <si>
    <t>4005</t>
  </si>
  <si>
    <t>Camera, lenses and support package</t>
  </si>
  <si>
    <t>Rental</t>
  </si>
  <si>
    <t>shoot day</t>
  </si>
  <si>
    <t>Full case supports multiple units, low light, long lens, high speed and period glass</t>
  </si>
  <si>
    <t>4006</t>
  </si>
  <si>
    <t>Water housings, splash bags and marine camera support</t>
  </si>
  <si>
    <t>Never put standard camera packages into marine work without appropriate protection</t>
  </si>
  <si>
    <t>4007</t>
  </si>
  <si>
    <t>Media, checksum drives, archive storage and backups</t>
  </si>
  <si>
    <t>Purchase</t>
  </si>
  <si>
    <t>At least two verified copies plus archival, VFX and second-unit storage</t>
  </si>
  <si>
    <t>4008</t>
  </si>
  <si>
    <t>Crane, drone, process, high-speed and miniature photography</t>
  </si>
  <si>
    <t>PT fleet, collision, vehicles, crowds, schools, hearings and debate inserts</t>
  </si>
  <si>
    <t>Camera subtotal</t>
  </si>
  <si>
    <t>5001</t>
  </si>
  <si>
    <t>Grip &amp; Electric</t>
  </si>
  <si>
    <t>Grip and electric crew</t>
  </si>
  <si>
    <t>Combined department below Low; water, night, stage and crowd work scale staffing</t>
  </si>
  <si>
    <t>5002</t>
  </si>
  <si>
    <t>Lighting and grip package</t>
  </si>
  <si>
    <t>Period interiors, boats, docks, night water, schools and broadcast stage</t>
  </si>
  <si>
    <t>5003</t>
  </si>
  <si>
    <t>Generator, distro, fuel and practical power</t>
  </si>
  <si>
    <t>Rental / purchase</t>
  </si>
  <si>
    <t>Remote docks, beaches, backlot streets and crowd work</t>
  </si>
  <si>
    <t>5004</t>
  </si>
  <si>
    <t>Water-stage, boat and miniature rigging grip package</t>
  </si>
  <si>
    <t>Rental / fabrication</t>
  </si>
  <si>
    <t>Marine-rated rigging, safety lines, breakaways and controlled model photography</t>
  </si>
  <si>
    <t>5005</t>
  </si>
  <si>
    <t>Condors, lifts, track, rain cover and night exterior support</t>
  </si>
  <si>
    <t>Scale rises with Little Rock, docks and open-water coverage</t>
  </si>
  <si>
    <t>Grip &amp; Electric subtotal</t>
  </si>
  <si>
    <t>6001</t>
  </si>
  <si>
    <t>Production Sound</t>
  </si>
  <si>
    <t>Mixer, boom and sound utility</t>
  </si>
  <si>
    <t>One-person Micro; full team for water, crowds, boats and period vehicles</t>
  </si>
  <si>
    <t>6002</t>
  </si>
  <si>
    <t>Recorder, wireless, timecode and boom package</t>
  </si>
  <si>
    <t>Crowd, water, vehicle, school and public-figure dialogue coverage</t>
  </si>
  <si>
    <t>6003</t>
  </si>
  <si>
    <t>Marine wind protection, waterproof packs and boat communications</t>
  </si>
  <si>
    <t>PT deck, docks, open water and safety coordination</t>
  </si>
  <si>
    <t>6004</t>
  </si>
  <si>
    <t>Period radio, television and debate playback system</t>
  </si>
  <si>
    <t>Playback equipment only; footage and music licenses are separate</t>
  </si>
  <si>
    <t>Production Sound subtotal</t>
  </si>
  <si>
    <t>7001</t>
  </si>
  <si>
    <t>Art Department &amp; Props</t>
  </si>
  <si>
    <t>Production designer / supervising art director</t>
  </si>
  <si>
    <t>1918–1960 period world, White House, PT-109, schools, Little Rock, hearing and debate</t>
  </si>
  <si>
    <t>7002</t>
  </si>
  <si>
    <t>Art directors, set designers and coordinators</t>
  </si>
  <si>
    <t>Construction drawings, historical plans, tank/boat interfaces and multiple units</t>
  </si>
  <si>
    <t>7003</t>
  </si>
  <si>
    <t>Construction, paint and scenic crew</t>
  </si>
  <si>
    <t>Paid build and restoration labor</t>
  </si>
  <si>
    <t>7004</t>
  </si>
  <si>
    <t>Set decoration, buyer and dress crew</t>
  </si>
  <si>
    <t>Five decades of homes, offices, stores, ships, schools and public spaces</t>
  </si>
  <si>
    <t>7005</t>
  </si>
  <si>
    <t>Prop master and assistants</t>
  </si>
  <si>
    <t>Hero historical props, weapons, boats, newspapers, money and broadcast equipment</t>
  </si>
  <si>
    <t>7006</t>
  </si>
  <si>
    <t>Paid screenplay props and hero art elements</t>
  </si>
  <si>
    <t>Linked purchase / rental</t>
  </si>
  <si>
    <t>Detailed on Props &amp; Art; included exactly once</t>
  </si>
  <si>
    <t>7007</t>
  </si>
  <si>
    <t>General period set dressing and expendables</t>
  </si>
  <si>
    <t>Stores, warehouse, speakeasy, restaurant, homes, offices, schools, hearing and backstage</t>
  </si>
  <si>
    <t>7008</t>
  </si>
  <si>
    <t>White House / executive-office modular build</t>
  </si>
  <si>
    <t>Fabrication</t>
  </si>
  <si>
    <t>Redress below Low; production-company tier carries standing Oval/Situation/Waiting suite</t>
  </si>
  <si>
    <t>7009</t>
  </si>
  <si>
    <t>PT-109, destroyer, dock and water-stage scenic build</t>
  </si>
  <si>
    <t>Partial decks and miniatures below full tier; full-size sections and engineered tank interfaces above</t>
  </si>
  <si>
    <t>7010</t>
  </si>
  <si>
    <t>Period streets, schools, Little Rock, hearing and debate scenic package</t>
  </si>
  <si>
    <t>Modular redresses below full tier; dedicated environments in production-company plan</t>
  </si>
  <si>
    <t>7011</t>
  </si>
  <si>
    <t>Historical screen graphics, signage and trademark review</t>
  </si>
  <si>
    <t>Headlines, broadcasts, school/NAACP material, government seals and debate graphics</t>
  </si>
  <si>
    <t>8001</t>
  </si>
  <si>
    <t>Wardrobe, Hair &amp; Makeup</t>
  </si>
  <si>
    <t>Costume design, prep and set wardrobe</t>
  </si>
  <si>
    <t>Five decades, public figures, sailors, soldiers, children, crowds and continuity duplicates</t>
  </si>
  <si>
    <t>8002</t>
  </si>
  <si>
    <t>Period principal wardrobe rentals, builds and cleaning</t>
  </si>
  <si>
    <t>1918–1960 principals, suits, hats, dresses, uniforms and duplicates</t>
  </si>
  <si>
    <t>8003</t>
  </si>
  <si>
    <t>Navy, National Guard, paratrooper and police uniforms</t>
  </si>
  <si>
    <t>Paid fittings and accurate insignia; practical counts scale by tier</t>
  </si>
  <si>
    <t>8004</t>
  </si>
  <si>
    <t>Schoolchildren, protesters and civilian crowd wardrobe</t>
  </si>
  <si>
    <t>Multiple socioeconomic and decade-specific crowd looks</t>
  </si>
  <si>
    <t>8005</t>
  </si>
  <si>
    <t>Hair, makeup and barber crew</t>
  </si>
  <si>
    <t>Public-figure likenesses, age changes, sweat, water, smoke and crowd continuity</t>
  </si>
  <si>
    <t>8006</t>
  </si>
  <si>
    <t>Wigs, facial hair, aging and public-figure likeness prosthetics</t>
  </si>
  <si>
    <t>Fabrication / consumable</t>
  </si>
  <si>
    <t>Ike, JFK, Joe Sr., Marcello, Nixon and other recognizable figures</t>
  </si>
  <si>
    <t>8007</t>
  </si>
  <si>
    <t>Burns, water distress, bruises, blood and injury prosthetics</t>
  </si>
  <si>
    <t>McMahon fire, PT survivors, teen assault and physical-action continuity</t>
  </si>
  <si>
    <t>8008</t>
  </si>
  <si>
    <t>Crowd fittings, laundry, wet-work duplicates and wardrobe holding</t>
  </si>
  <si>
    <t>Crew payroll / purchase</t>
  </si>
  <si>
    <t>Sailors, schoolchildren, guardsmen, protestors and repeated wet costumes</t>
  </si>
  <si>
    <t>9001</t>
  </si>
  <si>
    <t>Locations</t>
  </si>
  <si>
    <t>Location manager, scouts and assistants</t>
  </si>
  <si>
    <t>One-hub doubles for nine geographic areas plus marine, tank and backlot work</t>
  </si>
  <si>
    <t>9002</t>
  </si>
  <si>
    <t>Backlot / stage / standing period-interior fees</t>
  </si>
  <si>
    <t>Location</t>
  </si>
  <si>
    <t>Core store, street, White House, office, hearing and debate environments</t>
  </si>
  <si>
    <t>9003</t>
  </si>
  <si>
    <t>Store, warehouse, restaurant, home and office fees</t>
  </si>
  <si>
    <t>No donated commercial or residential locations assumed</t>
  </si>
  <si>
    <t>9004</t>
  </si>
  <si>
    <t>Docks, vessel, marina and marine-base fees</t>
  </si>
  <si>
    <t>Night access, dock control, mooring and water support</t>
  </si>
  <si>
    <t>9005</t>
  </si>
  <si>
    <t>Water tank, pool, beach and island-location fees</t>
  </si>
  <si>
    <t>Controlled tank/pool below full tier; open-water and multiple beaches above</t>
  </si>
  <si>
    <t>9006</t>
  </si>
  <si>
    <t>Schools, Central High double and Newport porch fees</t>
  </si>
  <si>
    <t>Minors, crowds, public access and restoration affect fees</t>
  </si>
  <si>
    <t>9007</t>
  </si>
  <si>
    <t>Government, hearing-room and broadcast-facility fees</t>
  </si>
  <si>
    <t>Redressable civic interiors below full tier</t>
  </si>
  <si>
    <t>9008</t>
  </si>
  <si>
    <t>Permits, parking, road control, police, fire and security</t>
  </si>
  <si>
    <t>Permit / service</t>
  </si>
  <si>
    <t>Period vehicles, crowds, water, fire, weapons and public-space control</t>
  </si>
  <si>
    <t>9009</t>
  </si>
  <si>
    <t>Cleanup, restoration, weather cover and site protection</t>
  </si>
  <si>
    <t>Water, smoke, blood, vintage vehicles, crowds and historic surfaces</t>
  </si>
  <si>
    <t>Locations subtotal</t>
  </si>
  <si>
    <t>10001</t>
  </si>
  <si>
    <t>Transportation &amp; Travel</t>
  </si>
  <si>
    <t>Transportation coordinator, captain and drivers</t>
  </si>
  <si>
    <t>Paid drivers, marine, vintage fleet and second-unit coordination</t>
  </si>
  <si>
    <t>10002</t>
  </si>
  <si>
    <t>Production vans, box trucks and passenger vehicles</t>
  </si>
  <si>
    <t>Scaled company vehicle package</t>
  </si>
  <si>
    <t>10003</t>
  </si>
  <si>
    <t>Vintage civilian autos and background traffic</t>
  </si>
  <si>
    <t>1918–1960 street, restaurant, school, government and debate scenes</t>
  </si>
  <si>
    <t>10004</t>
  </si>
  <si>
    <t>Model T pickup, period patrol car, touring car and limousine</t>
  </si>
  <si>
    <t>Rental / service</t>
  </si>
  <si>
    <t>Hero operating vehicles, transport, drivers and mechanical support</t>
  </si>
  <si>
    <t>10005</t>
  </si>
  <si>
    <t>PT boat, cabin cruiser, cargo ship and destroyer operating package</t>
  </si>
  <si>
    <t>Rental / marine service</t>
  </si>
  <si>
    <t>Archive/miniature/partial-deck strategy below full tier; operating craft increase above</t>
  </si>
  <si>
    <t>10006</t>
  </si>
  <si>
    <t>Marine fuel, chase boats, tenders, dock crew and vessel support</t>
  </si>
  <si>
    <t>Safety and logistics separate from picture-boat rental</t>
  </si>
  <si>
    <t>10007</t>
  </si>
  <si>
    <t>Military trucks, buses and crowd shuttles</t>
  </si>
  <si>
    <t>PT base, schools, Little Rock, National Guard and paratrooper movements</t>
  </si>
  <si>
    <t>10008</t>
  </si>
  <si>
    <t>Fuel, mileage, tolls, parking and unit moves</t>
  </si>
  <si>
    <t>One-hub production plus selective second-unit moves</t>
  </si>
  <si>
    <t>10009</t>
  </si>
  <si>
    <t>Cast/crew lodging, airfare, per diem and minor guardians</t>
  </si>
  <si>
    <t>Travel</t>
  </si>
  <si>
    <t>Lower tiers rely heavily on local hires; no unpaid lodging assumed</t>
  </si>
  <si>
    <t>11001</t>
  </si>
  <si>
    <t>Stunts, SFX &amp; Safety</t>
  </si>
  <si>
    <t>Stunt coordinator</t>
  </si>
  <si>
    <t>Current coordinator reference retained even in reduced performer tiers</t>
  </si>
  <si>
    <t>11002</t>
  </si>
  <si>
    <t>Marine coordinator / water safety supervisor</t>
  </si>
  <si>
    <t>Plans boat movement, wet work, divers, weather and emergency recovery</t>
  </si>
  <si>
    <t>11003</t>
  </si>
  <si>
    <t>Divers, lifeguards, rescue swimmers and safety boats</t>
  </si>
  <si>
    <t>Crew payroll / service</t>
  </si>
  <si>
    <t>No performer enters water without the tier-appropriate safety plan</t>
  </si>
  <si>
    <t>11004</t>
  </si>
  <si>
    <t>PT collision, breakaway deck and mechanical rig engineering</t>
  </si>
  <si>
    <t>SFX / fabrication</t>
  </si>
  <si>
    <t>Controlled mechanics and VFX replace uncontrolled vessel collision</t>
  </si>
  <si>
    <t>11005</t>
  </si>
  <si>
    <t>Fuel-fire, smoke, sparks and fire-suppression effects</t>
  </si>
  <si>
    <t>SFX / service</t>
  </si>
  <si>
    <t>No live fuel on performers; fire marshal and suppression required</t>
  </si>
  <si>
    <t>11006</t>
  </si>
  <si>
    <t>Ocean swimming, tow rig, wreckage and burn-performance rehearsals</t>
  </si>
  <si>
    <t>Crew payroll / rental</t>
  </si>
  <si>
    <t>JFK/McMahon tow, non-swimmers and survivor group work</t>
  </si>
  <si>
    <t>11007</t>
  </si>
  <si>
    <t>Child scuffles, teen assault and controlled protest action</t>
  </si>
  <si>
    <t>Age-appropriate rehearsal, pads and safeguarding</t>
  </si>
  <si>
    <t>11008</t>
  </si>
  <si>
    <t>Inert rifles, armorer-equivalent weapon control and military drills</t>
  </si>
  <si>
    <t>No live ammunition; rules vary by jurisdiction and prop design</t>
  </si>
  <si>
    <t>11009</t>
  </si>
  <si>
    <t>Crowd movement, National Guard and paratrooper choreography</t>
  </si>
  <si>
    <t>Practical crowd scale rises by tier; distant scale uses archive/VFX</t>
  </si>
  <si>
    <t>11010</t>
  </si>
  <si>
    <t>Extra medics, fire marshal, safety officers and weather standby</t>
  </si>
  <si>
    <t>Added coverage for water, fire, minors, crowds, vehicles and night work</t>
  </si>
  <si>
    <t>12001</t>
  </si>
  <si>
    <t>Visual Effects</t>
  </si>
  <si>
    <t>VFX supervision, previs, data capture and turnover</t>
  </si>
  <si>
    <t>Plan PT fleet, collision, crowds, environment replacements and archive integration before photography</t>
  </si>
  <si>
    <t>12002</t>
  </si>
  <si>
    <t>PT-109, destroyer, fleet, collision and ocean extensions</t>
  </si>
  <si>
    <t>Miniature/VFX mix below full tier; premium water and vessel simulation above</t>
  </si>
  <si>
    <t>12003</t>
  </si>
  <si>
    <t>Torpedoes, fuel fire, sparks, smoke and wreckage enhancement</t>
  </si>
  <si>
    <t>Complements controlled practical effects</t>
  </si>
  <si>
    <t>12004</t>
  </si>
  <si>
    <t>Military, school, protest, hearing and debate crowd extension</t>
  </si>
  <si>
    <t>Extends paid practical groups without unsafe or impossible crowd counts</t>
  </si>
  <si>
    <t>12005</t>
  </si>
  <si>
    <t>Period city, White House, school, dock and island environments</t>
  </si>
  <si>
    <t>Modern removal and geographic scale for one-hub production</t>
  </si>
  <si>
    <t>12006</t>
  </si>
  <si>
    <t>Archival integration, stabilization, restoration and screen composites</t>
  </si>
  <si>
    <t>Match practical footage to newsreels, stills, debate and historical inserts</t>
  </si>
  <si>
    <t>12007</t>
  </si>
  <si>
    <t>Public-figure likeness, crowd-duplication and continuity cleanup</t>
  </si>
  <si>
    <t>Cleanup only; performer consent and digital-replica rules still apply</t>
  </si>
  <si>
    <t>12008</t>
  </si>
  <si>
    <t>Wire, rig, modern-object, safety-boat and reflection cleanup</t>
  </si>
  <si>
    <t>Water safety, breakaways, modern removals and controlled stunt cleanup</t>
  </si>
  <si>
    <t>13001</t>
  </si>
  <si>
    <t>Post-Production</t>
  </si>
  <si>
    <t>Picture editor</t>
  </si>
  <si>
    <t>Narration, archival, period drama, battle, montage and political parallel editing</t>
  </si>
  <si>
    <t>13002</t>
  </si>
  <si>
    <t>Assistant editor / post coordinator</t>
  </si>
  <si>
    <t>Combined with editor in Micro</t>
  </si>
  <si>
    <t>13003</t>
  </si>
  <si>
    <t>Edit systems, storage, review and archival database</t>
  </si>
  <si>
    <t>Camera originals, archive masters, proxy tracking, second unit and VFX pulls</t>
  </si>
  <si>
    <t>13004</t>
  </si>
  <si>
    <t>Archival ingest, logging, captioning and source reconciliation</t>
  </si>
  <si>
    <t>Frame-accurate source and rights records for every historical insert</t>
  </si>
  <si>
    <t>13005</t>
  </si>
  <si>
    <t>Sound editorial, Foley and historical action design</t>
  </si>
  <si>
    <t>PT engines, ocean, collision, fire, period vehicles, crowds, schools and broadcast spaces</t>
  </si>
  <si>
    <t>13006</t>
  </si>
  <si>
    <t>ADR, loop group and voice processing</t>
  </si>
  <si>
    <t>Military, school, protest, hearing, restaurant, White House and debate repairs</t>
  </si>
  <si>
    <t>13007</t>
  </si>
  <si>
    <t>Final mix and M&amp;E</t>
  </si>
  <si>
    <t>M&amp;E for international delivery</t>
  </si>
  <si>
    <t>13008</t>
  </si>
  <si>
    <t>Color grade, archival matching and finishing</t>
  </si>
  <si>
    <t>Five decades, day/night water, newsreel and broadcast imagery</t>
  </si>
  <si>
    <t>13009</t>
  </si>
  <si>
    <t>Online, conform, mastering and textless elements</t>
  </si>
  <si>
    <t>Broadcast/streaming masters and textless archival elements</t>
  </si>
  <si>
    <t>13010</t>
  </si>
  <si>
    <t>QC, captions, audio description and deliverables</t>
  </si>
  <si>
    <t>Accessibility and distributor deliverables</t>
  </si>
  <si>
    <t>13011</t>
  </si>
  <si>
    <t>Archival footage, newsreel, still, Zapruder and debate license reserve</t>
  </si>
  <si>
    <t>License</t>
  </si>
  <si>
    <t>Every item requires documented public-domain status, fair-use opinion or written license</t>
  </si>
  <si>
    <t>14001</t>
  </si>
  <si>
    <t>Music supervisor / period clearance administration</t>
  </si>
  <si>
    <t>Review Broadway, restaurant, news, campaign, commercial and montage references</t>
  </si>
  <si>
    <t>14002</t>
  </si>
  <si>
    <t>Composer fee</t>
  </si>
  <si>
    <t>Original historical/political score</t>
  </si>
  <si>
    <t>14003</t>
  </si>
  <si>
    <t>Score recording, musicians, studio and mix</t>
  </si>
  <si>
    <t>Mostly in-the-box below full tier</t>
  </si>
  <si>
    <t>14004</t>
  </si>
  <si>
    <t>Period source-song master and publishing licenses</t>
  </si>
  <si>
    <t>Quote both master and publishing; lower tiers favor original/library replacements</t>
  </si>
  <si>
    <t>14005</t>
  </si>
  <si>
    <t>Cue sheets, music legal and license delivery</t>
  </si>
  <si>
    <t>Required delivery paperwork</t>
  </si>
  <si>
    <t>Music subtotal</t>
  </si>
  <si>
    <t>15001</t>
  </si>
  <si>
    <t>Insurance, Legal, Admin &amp; Delivery</t>
  </si>
  <si>
    <t>Production package insurance</t>
  </si>
  <si>
    <t>Insurance</t>
  </si>
  <si>
    <t>GL, equipment, auto, marine, water, fire, stunts, weapons, minors and crowds</t>
  </si>
  <si>
    <t>15002</t>
  </si>
  <si>
    <t>Marine, water, fire and specialty-risk endorsements</t>
  </si>
  <si>
    <t>Separate planning reserve; insurer approval required before work</t>
  </si>
  <si>
    <t>15003</t>
  </si>
  <si>
    <t>Production legal, contracts, releases and clearances</t>
  </si>
  <si>
    <t>Rights, locations, minors, archival, brands, music, vessels and historical depictions</t>
  </si>
  <si>
    <t>15004</t>
  </si>
  <si>
    <t>Historical depiction, defamation, privacy and fair-use review</t>
  </si>
  <si>
    <t>Contested assertions and recognizable deceased/living people require specialist counsel</t>
  </si>
  <si>
    <t>15005</t>
  </si>
  <si>
    <t>Production accounting and cost reporting</t>
  </si>
  <si>
    <t>Cost reports, payroll reconciliation and tax filings</t>
  </si>
  <si>
    <t>15006</t>
  </si>
  <si>
    <t>Minor permits, trust accounts, studio teacher admin and guardians</t>
  </si>
  <si>
    <t>Requirements vary by state and performer residence</t>
  </si>
  <si>
    <t>15007</t>
  </si>
  <si>
    <t>Errors &amp; omissions insurance</t>
  </si>
  <si>
    <t>Common distributor requirement; carrier may require script and source review</t>
  </si>
  <si>
    <t>15008</t>
  </si>
  <si>
    <t>Publicity stills, EPK and delivery incidentals</t>
  </si>
  <si>
    <t>Distribution marketing/P&amp;A excluded</t>
  </si>
  <si>
    <t>15009</t>
  </si>
  <si>
    <t>Production-company overhead</t>
  </si>
  <si>
    <t>Overhead</t>
  </si>
  <si>
    <t>Corporate infrastructure allocation; financing costs excluded</t>
  </si>
  <si>
    <t>Insurance, Legal, Admin &amp; Delivery subtotal</t>
  </si>
  <si>
    <t>Subtotal before payroll burdens and contingency</t>
  </si>
  <si>
    <t>Crew payroll taxes / workers compensation / benefits burden</t>
  </si>
  <si>
    <t>Subtotal before completion bond and contingency</t>
  </si>
  <si>
    <t>Contingency reserve</t>
  </si>
  <si>
    <t>GRAND TOTAL</t>
  </si>
  <si>
    <t>Ultra-Low Budget — Detailed One-Hour TV Budget</t>
  </si>
  <si>
    <t>Twenty-day regional historical production with modular period interiors, a dock/boat insert unit, controlled school and hearing crowds, more practical vintage vehicles and a substantially expanded archival/VFX package. Aggressive regional vendor packages remain necessary. All amounts in USD; planning estimate, not a vendor bid.</t>
  </si>
  <si>
    <t>Low Budget — Detailed One-Hour TV Budget</t>
  </si>
  <si>
    <t>Thirty-day union television version with practical period streets and interiors, a partial PT-109/tank unit, multiple working vintage vehicles and boats, paid school/military crowds, second unit and extensive environment, battle and crowd VFX. All amounts in USD; planning estimate, not a vendor bid.</t>
  </si>
  <si>
    <t>Production Company — Detailed One-Hour TV Budget</t>
  </si>
  <si>
    <t>Forty-five-day production-company negative-cost plan with major period builds, open-water and tank units, full-size PT-109 and destroyer elements, practical military/school crowds, multiple vintage fleets, archival research, premium VFX and full delivery. All amounts in USD; planning estimate, not a vendor bid.</t>
  </si>
  <si>
    <t>Sources, Controls &amp; Audit Checks</t>
  </si>
  <si>
    <t>Rates and thresholds are planning references. Final agreement, overtime, zone, residual, benefit-ceiling, minor, water, fire and archival-rights rules must be confirmed with guilds, insurer, counsel and payroll before hiring.</t>
  </si>
  <si>
    <t>Item</t>
  </si>
  <si>
    <t>Value / rate</t>
  </si>
  <si>
    <t>As of</t>
  </si>
  <si>
    <t>Source</t>
  </si>
  <si>
    <t>URL / reference</t>
  </si>
  <si>
    <t>Use in model</t>
  </si>
  <si>
    <t>Attached screenplay</t>
  </si>
  <si>
    <t>8,266 words / 63 scene or montage headings</t>
  </si>
  <si>
    <t>2026-08-15</t>
  </si>
  <si>
    <t>User-provided screenplay</t>
  </si>
  <si>
    <t>Pasted text(20260816-033243).txt</t>
  </si>
  <si>
    <t>Primary basis for cast, props, locations, periods, water action and schedule</t>
  </si>
  <si>
    <t>SAG-AFTRA Micro-Budget Project Agreement</t>
  </si>
  <si>
    <t>$20,000 maximum per episode</t>
  </si>
  <si>
    <t>total budget</t>
  </si>
  <si>
    <t>SAG-AFTRA</t>
  </si>
  <si>
    <t>https://www.sagaftra.org/production-center/contract/967/getting-started</t>
  </si>
  <si>
    <t>Not viable for this period/water script; Micro is a colloquial production label in this workbook</t>
  </si>
  <si>
    <t>Special New Media budget tiers</t>
  </si>
  <si>
    <t>A: $50k–&lt;$300k; B: $300k–&lt;$700k; C: $700k–&lt;$1m; D: $1m+</t>
  </si>
  <si>
    <t>per episode</t>
  </si>
  <si>
    <t>https://www.sagaftra.org/sites/default/files/2023%20Special%20Agreement%20for%20Independent%20Producers%20of%20Dramatic%20New%20Media%20Programs%20Rate%20Sheet.pdf</t>
  </si>
  <si>
    <t>Eligibility depends on episodic/new-media status and current agreement</t>
  </si>
  <si>
    <t>Category A performer / background</t>
  </si>
  <si>
    <t>$257 / $173</t>
  </si>
  <si>
    <t>per day</t>
  </si>
  <si>
    <t>2026-07-01</t>
  </si>
  <si>
    <t>SAG-AFTRA 2026 Category A rate sheet</t>
  </si>
  <si>
    <t>https://www.sagaftra.org/sites/default/files/2026-07/CURRENT%20Special%20New%20Media%20Rate%20Sheet%20-%20Category%20A.pdf</t>
  </si>
  <si>
    <t>Reference floors for Micro; lead is budgeted overscale</t>
  </si>
  <si>
    <t>Category B performer / weekly / background</t>
  </si>
  <si>
    <t>$449 / $1,560 / $231</t>
  </si>
  <si>
    <t>minimum</t>
  </si>
  <si>
    <t>SAG-AFTRA 2026 Category B rate sheet</t>
  </si>
  <si>
    <t>https://www.sagaftra.org/sites/default/files/2026-07/CURRENT%20Special%20New%20Media%20Rate%20Sheet%20-%20Category%20B_0.pdf</t>
  </si>
  <si>
    <t>Reference floors for Ultra-Low</t>
  </si>
  <si>
    <t>Category C performer / weekly / background</t>
  </si>
  <si>
    <t>$834 / $2,896 / $231</t>
  </si>
  <si>
    <t>SAG-AFTRA 2026 Category C rate sheet</t>
  </si>
  <si>
    <t>https://www.sagaftra.org/sites/default/files/2026-07/CURRENT%20Special%20New%20Media%20Rate%20Sheet%20-%20Category%20C.pdf</t>
  </si>
  <si>
    <t>Shown for comparison; Low tier instead assumes full television rates</t>
  </si>
  <si>
    <t>Full television day / weekly reference</t>
  </si>
  <si>
    <t>$1,283 / $4,455</t>
  </si>
  <si>
    <t>Implied by current 20% / 35% / 65% Special New Media sheets</t>
  </si>
  <si>
    <t>https://www.sagaftra.org/production-center/contract/810/rate-sheet/document</t>
  </si>
  <si>
    <t>Reference floors for Low and Production Company</t>
  </si>
  <si>
    <t>Cast P&amp;H planning rate</t>
  </si>
  <si>
    <t>21.5%</t>
  </si>
  <si>
    <t>% gross</t>
  </si>
  <si>
    <t>2026-09-06 effective</t>
  </si>
  <si>
    <t>SAG-AFTRA 2026 Special New Media rate sheets</t>
  </si>
  <si>
    <t>Forward-looking planning rate; confirm work dates, ceilings and allocation</t>
  </si>
  <si>
    <t>DGA rate cards</t>
  </si>
  <si>
    <t>Current 2026–27 schedules</t>
  </si>
  <si>
    <t>reference</t>
  </si>
  <si>
    <t>2026-07-22</t>
  </si>
  <si>
    <t>Directors Guild of America</t>
  </si>
  <si>
    <t>https://www.dga.org/Contracts/Rates-2026-to-2027</t>
  </si>
  <si>
    <t>Production-company creative/AD assumptions require final DGA review</t>
  </si>
  <si>
    <t>WGA 2026 MBA summary</t>
  </si>
  <si>
    <t>$46,759 current one-hour network primetime story-and-teleplay reference cited</t>
  </si>
  <si>
    <t>writer minimum context</t>
  </si>
  <si>
    <t>Writers Guild of America</t>
  </si>
  <si>
    <t>https://www.wga.org/contracts/contracts/mba/summary-of-the-2026-wga-mba</t>
  </si>
  <si>
    <t>Production-company writer fee remains a placeholder until signatory status, rights and services are known</t>
  </si>
  <si>
    <t>NARA special-media permissions</t>
  </si>
  <si>
    <t>Copyright and donor restrictions vary by item</t>
  </si>
  <si>
    <t>rights reference</t>
  </si>
  <si>
    <t>National Archives</t>
  </si>
  <si>
    <t>https://www.archives.gov/research/motion-pictures/permissions</t>
  </si>
  <si>
    <t>Archive possession does not automatically grant publication rights</t>
  </si>
  <si>
    <t>JFK Library licensing</t>
  </si>
  <si>
    <t>Licenses qualifying audiovisual materials</t>
  </si>
  <si>
    <t>JFK Library Foundation</t>
  </si>
  <si>
    <t>https://www.jfklibrary.org/about-us/jfk-library-foundation/licensing-from-the-jfk-library-foundation</t>
  </si>
  <si>
    <t>Obtain quotes and confirm scope for Kennedy and CBS holdings</t>
  </si>
  <si>
    <t>Zapruder film rights</t>
  </si>
  <si>
    <t>Original is at NARA; copyright belongs to Sixth Floor Museum</t>
  </si>
  <si>
    <t>https://www.archives.gov/research/jfk/faqs</t>
  </si>
  <si>
    <t>Publishing the frame identified in the script requires permission from the copyright holder</t>
  </si>
  <si>
    <t>Micro / Ultra regional vendor factors</t>
  </si>
  <si>
    <t>65% / 75% of selected base vendor references</t>
  </si>
  <si>
    <t>non-payroll / non-prop rates</t>
  </si>
  <si>
    <t>Production assumption</t>
  </si>
  <si>
    <t>Written bids required</t>
  </si>
  <si>
    <t>Package factors affect editable vendor-rate inputs only; crew payroll, cast and paid prop schedules are not discounted</t>
  </si>
  <si>
    <t>Tax incentives</t>
  </si>
  <si>
    <t>Not netted</t>
  </si>
  <si>
    <t>treatment</t>
  </si>
  <si>
    <t>Conservative budgeting policy</t>
  </si>
  <si>
    <t>N/A</t>
  </si>
  <si>
    <t>All options show gross cost before rebates, grants or credits</t>
  </si>
  <si>
    <t>Check</t>
  </si>
  <si>
    <t>Actual</t>
  </si>
  <si>
    <t>Expected / limit</t>
  </si>
  <si>
    <t>Difference</t>
  </si>
  <si>
    <t>Tolerance</t>
  </si>
  <si>
    <t>Status</t>
  </si>
  <si>
    <t>Where to fix / note</t>
  </si>
  <si>
    <t>Micro total below Category B ceiling</t>
  </si>
  <si>
    <t>Micro Budget / Assumptions</t>
  </si>
  <si>
    <t>Ultra-Low total below $3m planning ceiling</t>
  </si>
  <si>
    <t>Ultra-Low Budget / Assumptions</t>
  </si>
  <si>
    <t>All four paid prop totals are positive</t>
  </si>
  <si>
    <t>Props &amp; Art</t>
  </si>
  <si>
    <t>Micro Budget category subtotal tie-out</t>
  </si>
  <si>
    <t>Micro Budget category subtotals</t>
  </si>
  <si>
    <t>Ultra-Low Budget category subtotal tie-out</t>
  </si>
  <si>
    <t>Ultra-Low Budget category subtotals</t>
  </si>
  <si>
    <t>Low Budget category subtotal tie-out</t>
  </si>
  <si>
    <t>Low Budget category subtotals</t>
  </si>
  <si>
    <t>Production Company category subtotal tie-out</t>
  </si>
  <si>
    <t>Production Co category subtotals</t>
  </si>
  <si>
    <t>Summary totals tie to detailed budgets</t>
  </si>
  <si>
    <t>Summary / detailed budgets</t>
  </si>
  <si>
    <t>No incentive proceeds reduce displayed budgets</t>
  </si>
  <si>
    <t>Assumptions; incentives excluded</t>
  </si>
  <si>
    <t>MODEL STATUS</t>
  </si>
  <si>
    <t>JFK FYI — Four One-Hour TV Budget Options</t>
  </si>
  <si>
    <t>JFK FYI — One-Hour TV Budget Assumptions</t>
  </si>
  <si>
    <t>JFK FYI — One-Hour TV Production Breakdown</t>
  </si>
  <si>
    <t>JFK FYI — Paid Cast &amp; Performer Schedule</t>
  </si>
  <si>
    <t>JFK FYI — Paid Script-Specific Props &amp; Art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</si>
</sst>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Red]\(\$#,##0\);\-"/>
    <numFmt numFmtId="165" formatCode="0.0%;[Red]\(0.0%\);\-"/>
    <numFmt numFmtId="166" formatCode="#,##0.0;[Red]\(#,##0.0\);\-"/>
    <numFmt numFmtId="167" formatCode="#,##0;[Red]\(#,##0\);\-"/>
  </numFmts>
  <fonts count="10">
    <font>
      <sz val="11"/>
      <name val="Carlito"/>
    </font>
    <font>
      <sz val="10"/>
      <color rgb="FF000000"/>
      <name val="Aptos"/>
    </font>
    <font>
      <b/>
      <sz val="18"/>
      <color rgb="FFFFFFFF"/>
      <name val="Aptos Display"/>
    </font>
    <font>
      <i/>
      <sz val="10"/>
      <color rgb="FF666666"/>
      <name val="Aptos"/>
    </font>
    <font>
      <b/>
      <sz val="10"/>
      <color rgb="FFFFFFFF"/>
      <name val="Aptos"/>
    </font>
    <font>
      <sz val="10"/>
      <color rgb="FF0000FF"/>
      <name val="Aptos"/>
    </font>
    <font>
      <sz val="10"/>
      <color rgb="FF008000"/>
      <name val="Aptos"/>
    </font>
    <font>
      <b/>
      <sz val="10"/>
      <color rgb="FF000000"/>
      <name val="Aptos"/>
    </font>
    <font>
      <b/>
      <sz val="12"/>
      <color rgb="FFFFFFFF"/>
      <name val="Aptos"/>
    </font>
    <font>
      <b/>
      <sz val="10"/>
      <color rgb="FF008000"/>
      <name val="Aptos"/>
    </font>
  </fonts>
  <fills count="10">
    <fill>
      <patternFill patternType="none"/>
    </fill>
    <fill>
      <patternFill patternType="gray125"/>
    </fill>
    <fill>
      <patternFill patternType="solid">
        <fgColor rgb="FF17365D"/>
      </patternFill>
    </fill>
    <fill>
      <patternFill patternType="solid">
        <fgColor rgb="FFD9EAF7"/>
      </patternFill>
    </fill>
    <fill>
      <patternFill patternType="solid">
        <fgColor rgb="FF0F6B78"/>
      </patternFill>
    </fill>
    <fill>
      <patternFill patternType="solid">
        <fgColor rgb="FFFFF2CC"/>
      </patternFill>
    </fill>
    <fill>
      <patternFill patternType="solid">
        <fgColor rgb="FFF3F4F6"/>
      </patternFill>
    </fill>
    <fill>
      <patternFill patternType="solid">
        <fgColor rgb="FF1F4E78"/>
      </patternFill>
    </fill>
    <fill>
      <patternFill patternType="solid">
        <fgColor rgb="FFEDF5FB"/>
      </patternFill>
    </fill>
    <fill>
      <patternFill patternType="solid">
        <fgColor rgb="FFE2F0D9"/>
      </patternFill>
    </fill>
  </fills>
  <borders count="9">
    <border>
      <left/>
      <right/>
      <top/>
      <bottom/>
      <diagonal/>
    </border>
    <border>
      <left style="thin">
        <color rgb="FFB4C6E7"/>
      </left>
      <right/>
      <top style="thin">
        <color rgb="FFB4C6E7"/>
      </top>
      <bottom style="thin">
        <color rgb="FFB4C6E7"/>
      </bottom>
      <diagonal/>
    </border>
    <border>
      <left/>
      <right/>
      <top style="thin">
        <color rgb="FFB4C6E7"/>
      </top>
      <bottom style="thin">
        <color rgb="FFB4C6E7"/>
      </bottom>
      <diagonal/>
    </border>
    <border>
      <left/>
      <right style="thin">
        <color rgb="FFB4C6E7"/>
      </right>
      <top style="thin">
        <color rgb="FFB4C6E7"/>
      </top>
      <bottom style="thin">
        <color rgb="FFB4C6E7"/>
      </bottom>
      <diagonal/>
    </border>
    <border>
      <left/>
      <right/>
      <top/>
      <bottom style="double">
        <color rgb="FF17365D"/>
      </bottom>
      <diagonal/>
    </border>
    <border>
      <left/>
      <right/>
      <top/>
      <bottom style="double">
        <color rgb="FF548235"/>
      </bottom>
      <diagonal/>
    </border>
    <border>
      <left/>
      <right/>
      <top/>
      <bottom style="thin">
        <color rgb="FF17365D"/>
      </bottom>
      <diagonal/>
    </border>
    <border>
      <left/>
      <right/>
      <top/>
      <bottom style="double">
        <color rgb="FFD6A84B"/>
      </bottom>
      <diagonal/>
    </border>
    <border>
      <left/>
      <right/>
      <top/>
      <bottom style="thin">
        <color rgb="FFA6A6A6"/>
      </bottom>
      <diagonal/>
    </border>
  </borders>
  <cellStyleXfs count="1">
    <xf numFmtId="0" fontId="0" fillId="0" borderId="0"/>
  </cellStyleXfs>
  <cellXfs count="64">
    <xf numFmtId="0" fontId="0" fillId="0" borderId="0" xfId="0"/>
    <xf numFmtId="0" fontId="4" fillId="4" borderId="1"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1" fillId="0" borderId="0" xfId="0" applyFont="1" applyAlignment="1">
      <alignment vertical="center"/>
    </xf>
    <xf numFmtId="0" fontId="1" fillId="0" borderId="0" xfId="0" applyFont="1" applyAlignment="1">
      <alignment vertical="center" wrapText="1"/>
    </xf>
    <xf numFmtId="164" fontId="6" fillId="0" borderId="0" xfId="0" applyNumberFormat="1" applyFont="1" applyAlignment="1">
      <alignment vertical="center" wrapText="1"/>
    </xf>
    <xf numFmtId="167" fontId="6" fillId="0" borderId="0" xfId="0" applyNumberFormat="1" applyFont="1" applyAlignment="1">
      <alignment vertical="center" wrapText="1"/>
    </xf>
    <xf numFmtId="164" fontId="1" fillId="0" borderId="0" xfId="0" applyNumberFormat="1" applyFont="1" applyAlignment="1">
      <alignment vertical="center"/>
    </xf>
    <xf numFmtId="164" fontId="6" fillId="0" borderId="0" xfId="0" applyNumberFormat="1" applyFont="1" applyAlignment="1">
      <alignment vertical="center"/>
    </xf>
    <xf numFmtId="0" fontId="7" fillId="6" borderId="0" xfId="0" applyFont="1" applyFill="1" applyAlignment="1">
      <alignment vertical="center" wrapText="1"/>
    </xf>
    <xf numFmtId="0" fontId="1" fillId="6" borderId="0" xfId="0" applyFont="1" applyFill="1" applyAlignment="1">
      <alignment vertical="center"/>
    </xf>
    <xf numFmtId="0" fontId="5" fillId="5" borderId="0" xfId="0" applyFont="1" applyFill="1" applyAlignment="1">
      <alignment vertical="center"/>
    </xf>
    <xf numFmtId="164" fontId="5" fillId="5" borderId="0" xfId="0" applyNumberFormat="1" applyFont="1" applyFill="1" applyAlignment="1">
      <alignment vertical="center"/>
    </xf>
    <xf numFmtId="165" fontId="5" fillId="5" borderId="0" xfId="0" applyNumberFormat="1" applyFont="1" applyFill="1" applyAlignment="1">
      <alignment vertical="center"/>
    </xf>
    <xf numFmtId="0" fontId="6" fillId="0" borderId="0" xfId="0" applyFont="1" applyAlignment="1">
      <alignment vertical="center"/>
    </xf>
    <xf numFmtId="0" fontId="5" fillId="0" borderId="0" xfId="0" applyFont="1" applyAlignment="1">
      <alignment vertical="center" wrapText="1"/>
    </xf>
    <xf numFmtId="166" fontId="5" fillId="5" borderId="0" xfId="0" applyNumberFormat="1" applyFont="1" applyFill="1" applyAlignment="1">
      <alignment vertical="center" wrapText="1"/>
    </xf>
    <xf numFmtId="0" fontId="7" fillId="8" borderId="4" xfId="0" applyFont="1" applyFill="1" applyBorder="1" applyAlignment="1">
      <alignment vertical="center"/>
    </xf>
    <xf numFmtId="166" fontId="7" fillId="8" borderId="4" xfId="0" applyNumberFormat="1" applyFont="1" applyFill="1" applyBorder="1" applyAlignment="1">
      <alignment vertical="center"/>
    </xf>
    <xf numFmtId="166" fontId="5" fillId="5" borderId="0" xfId="0" applyNumberFormat="1" applyFont="1" applyFill="1" applyAlignment="1">
      <alignment vertical="center"/>
    </xf>
    <xf numFmtId="166" fontId="7" fillId="9" borderId="5" xfId="0" applyNumberFormat="1" applyFont="1" applyFill="1" applyBorder="1" applyAlignment="1">
      <alignment vertical="center"/>
    </xf>
    <xf numFmtId="164" fontId="7" fillId="9" borderId="5" xfId="0" applyNumberFormat="1" applyFont="1" applyFill="1" applyBorder="1" applyAlignment="1">
      <alignment vertical="center"/>
    </xf>
    <xf numFmtId="0" fontId="7" fillId="9" borderId="5" xfId="0" applyFont="1" applyFill="1" applyBorder="1" applyAlignment="1">
      <alignment vertical="center"/>
    </xf>
    <xf numFmtId="0" fontId="7" fillId="6" borderId="0" xfId="0" applyFont="1" applyFill="1" applyAlignment="1">
      <alignment vertical="center"/>
    </xf>
    <xf numFmtId="0" fontId="7" fillId="8" borderId="0" xfId="0" applyFont="1" applyFill="1" applyAlignment="1">
      <alignment vertical="center" wrapText="1"/>
    </xf>
    <xf numFmtId="167" fontId="7" fillId="8" borderId="0" xfId="0" applyNumberFormat="1" applyFont="1" applyFill="1" applyAlignment="1">
      <alignment vertical="center" wrapText="1"/>
    </xf>
    <xf numFmtId="164" fontId="7" fillId="8" borderId="0" xfId="0" applyNumberFormat="1" applyFont="1" applyFill="1" applyAlignment="1">
      <alignment vertical="center" wrapText="1"/>
    </xf>
    <xf numFmtId="164" fontId="9" fillId="8" borderId="0" xfId="0" applyNumberFormat="1" applyFont="1" applyFill="1" applyAlignment="1">
      <alignment vertical="center" wrapText="1"/>
    </xf>
    <xf numFmtId="164" fontId="5" fillId="5" borderId="0" xfId="0" applyNumberFormat="1" applyFont="1" applyFill="1" applyAlignment="1">
      <alignment vertical="center" wrapText="1"/>
    </xf>
    <xf numFmtId="164" fontId="1" fillId="0" borderId="0" xfId="0" applyNumberFormat="1" applyFont="1" applyAlignment="1">
      <alignment vertical="center" wrapText="1"/>
    </xf>
    <xf numFmtId="0" fontId="7" fillId="3" borderId="6" xfId="0" applyFont="1" applyFill="1" applyBorder="1" applyAlignment="1">
      <alignment vertical="center" wrapText="1"/>
    </xf>
    <xf numFmtId="164" fontId="7" fillId="3" borderId="6" xfId="0" applyNumberFormat="1" applyFont="1" applyFill="1" applyBorder="1" applyAlignment="1">
      <alignment vertical="center" wrapText="1"/>
    </xf>
    <xf numFmtId="166" fontId="1" fillId="0" borderId="0" xfId="0" applyNumberFormat="1" applyFont="1" applyAlignment="1">
      <alignment vertical="center" wrapText="1"/>
    </xf>
    <xf numFmtId="0" fontId="7" fillId="3" borderId="6" xfId="0" applyFont="1" applyFill="1" applyBorder="1" applyAlignment="1">
      <alignment vertical="center"/>
    </xf>
    <xf numFmtId="164" fontId="7" fillId="3" borderId="6" xfId="0" applyNumberFormat="1" applyFont="1" applyFill="1" applyBorder="1" applyAlignment="1">
      <alignment vertical="center"/>
    </xf>
    <xf numFmtId="164" fontId="7" fillId="6" borderId="0" xfId="0" applyNumberFormat="1" applyFont="1" applyFill="1" applyAlignment="1">
      <alignment vertical="center"/>
    </xf>
    <xf numFmtId="164" fontId="9" fillId="6" borderId="0" xfId="0" applyNumberFormat="1" applyFont="1" applyFill="1" applyAlignment="1">
      <alignment vertical="center"/>
    </xf>
    <xf numFmtId="0" fontId="7" fillId="6" borderId="8" xfId="0" applyFont="1" applyFill="1" applyBorder="1" applyAlignment="1">
      <alignment vertical="center"/>
    </xf>
    <xf numFmtId="164" fontId="9" fillId="6" borderId="8" xfId="0" applyNumberFormat="1" applyFont="1" applyFill="1" applyBorder="1" applyAlignment="1">
      <alignment vertical="center"/>
    </xf>
    <xf numFmtId="0" fontId="8" fillId="2" borderId="7" xfId="0" applyFont="1" applyFill="1" applyBorder="1" applyAlignment="1">
      <alignment vertical="center"/>
    </xf>
    <xf numFmtId="164" fontId="8" fillId="2" borderId="7" xfId="0" applyNumberFormat="1" applyFont="1" applyFill="1" applyBorder="1" applyAlignment="1">
      <alignment vertical="center"/>
    </xf>
    <xf numFmtId="0" fontId="6" fillId="0" borderId="0" xfId="0" applyFont="1" applyAlignment="1">
      <alignment vertical="center" wrapText="1"/>
    </xf>
    <xf numFmtId="0" fontId="8" fillId="2" borderId="0" xfId="0" applyFont="1" applyFill="1" applyAlignment="1">
      <alignment vertical="center"/>
    </xf>
    <xf numFmtId="0" fontId="2" fillId="2" borderId="0" xfId="0" applyFont="1" applyFill="1" applyAlignment="1">
      <alignment vertical="center"/>
    </xf>
    <xf numFmtId="0" fontId="3" fillId="3" borderId="0" xfId="0" applyFont="1" applyFill="1" applyAlignment="1">
      <alignment vertical="center" wrapText="1"/>
    </xf>
    <xf numFmtId="0" fontId="4" fillId="7" borderId="0" xfId="0" applyFont="1" applyFill="1" applyAlignment="1">
      <alignment vertical="center"/>
    </xf>
    <xf numFmtId="0" fontId="7" fillId="8" borderId="4" xfId="0" applyFont="1" applyFill="1" applyBorder="1" applyAlignment="1">
      <alignment vertical="center"/>
    </xf>
    <xf numFmtId="0" fontId="7" fillId="9" borderId="5" xfId="0" applyFont="1" applyFill="1" applyBorder="1" applyAlignment="1">
      <alignment vertical="center" wrapText="1"/>
    </xf>
    <xf numFmtId="166" fontId="7" fillId="9" borderId="5" xfId="0" applyNumberFormat="1" applyFont="1" applyFill="1" applyBorder="1" applyAlignment="1">
      <alignment vertical="center"/>
    </xf>
    <xf numFmtId="164" fontId="7" fillId="9" borderId="5" xfId="0" applyNumberFormat="1" applyFont="1" applyFill="1" applyBorder="1" applyAlignment="1">
      <alignment vertical="center"/>
    </xf>
    <xf numFmtId="0" fontId="7" fillId="9" borderId="5" xfId="0" applyFont="1" applyFill="1" applyBorder="1" applyAlignment="1">
      <alignment vertical="center"/>
    </xf>
    <xf numFmtId="0" fontId="7" fillId="6" borderId="0" xfId="0" applyFont="1" applyFill="1" applyAlignment="1">
      <alignment vertical="center"/>
    </xf>
    <xf numFmtId="164" fontId="7" fillId="6" borderId="0" xfId="0" applyNumberFormat="1" applyFont="1" applyFill="1" applyAlignment="1">
      <alignment vertical="center"/>
    </xf>
    <xf numFmtId="0" fontId="7" fillId="6" borderId="8" xfId="0" applyFont="1" applyFill="1" applyBorder="1" applyAlignment="1">
      <alignment vertical="center"/>
    </xf>
    <xf numFmtId="164" fontId="7" fillId="6" borderId="8" xfId="0" applyNumberFormat="1" applyFont="1" applyFill="1" applyBorder="1" applyAlignment="1">
      <alignment vertical="center"/>
    </xf>
    <xf numFmtId="0" fontId="8" fillId="2" borderId="7" xfId="0" applyFont="1" applyFill="1" applyBorder="1" applyAlignment="1">
      <alignment vertical="center"/>
    </xf>
    <xf numFmtId="164" fontId="8" fillId="2" borderId="7" xfId="0" applyNumberFormat="1" applyFont="1" applyFill="1" applyBorder="1" applyAlignment="1">
      <alignment vertical="center"/>
    </xf>
    <xf numFmtId="0" fontId="7" fillId="3" borderId="6" xfId="0" applyFont="1" applyFill="1" applyBorder="1" applyAlignment="1">
      <alignment vertical="center" wrapText="1"/>
    </xf>
    <xf numFmtId="166" fontId="7" fillId="3" borderId="6" xfId="0" applyNumberFormat="1" applyFont="1" applyFill="1" applyBorder="1" applyAlignment="1">
      <alignment vertical="center" wrapText="1"/>
    </xf>
    <xf numFmtId="164" fontId="7" fillId="3" borderId="6" xfId="0" applyNumberFormat="1" applyFont="1" applyFill="1" applyBorder="1" applyAlignment="1">
      <alignment vertical="center" wrapText="1"/>
    </xf>
    <xf numFmtId="0" fontId="7" fillId="3" borderId="6" xfId="0" applyFont="1" applyFill="1" applyBorder="1" applyAlignment="1">
      <alignment vertical="center"/>
    </xf>
    <xf numFmtId="164" fontId="7" fillId="3" borderId="6" xfId="0" applyNumberFormat="1" applyFont="1" applyFill="1" applyBorder="1" applyAlignment="1">
      <alignment vertical="center"/>
    </xf>
    <xf numFmtId="0" fontId="8" fillId="2" borderId="0" xfId="0" applyFont="1" applyFill="1" applyAlignment="1">
      <alignment vertical="center"/>
    </xf>
  </cellXfs>
  <cellStyles count="1">
    <cellStyle name="Normal" xfId="0" builtinId="0"/>
  </cellStyles>
  <dxfs count="12">
    <dxf>
      <font>
        <b/>
        <color rgb="FFFFFFFF"/>
      </font>
      <fill>
        <patternFill patternType="solid">
          <bgColor rgb="FFC00000"/>
        </patternFill>
      </fill>
    </dxf>
    <dxf>
      <font>
        <b/>
        <color rgb="FFFFFFFF"/>
      </font>
      <fill>
        <patternFill patternType="solid">
          <bgColor rgb="FF548235"/>
        </patternFill>
      </fill>
    </dxf>
    <dxf>
      <font>
        <b/>
        <color rgb="FFC00000"/>
      </font>
      <fill>
        <patternFill patternType="solid">
          <bgColor rgb="FFFCE4D6"/>
        </patternFill>
      </fill>
    </dxf>
    <dxf>
      <font>
        <b/>
        <color rgb="FF548235"/>
      </font>
      <fill>
        <patternFill patternType="solid">
          <bgColor rgb="FFE2F0D9"/>
        </patternFill>
      </fill>
    </dxf>
    <dxf>
      <font>
        <b/>
        <color rgb="FFC00000"/>
      </font>
      <fill>
        <patternFill patternType="solid">
          <bgColor rgb="FFFCE4D6"/>
        </patternFill>
      </fill>
    </dxf>
    <dxf>
      <font>
        <b/>
        <color rgb="FF548235"/>
      </font>
      <fill>
        <patternFill patternType="solid">
          <bgColor rgb="FFE2F0D9"/>
        </patternFill>
      </fill>
    </dxf>
    <dxf>
      <font>
        <b/>
        <color rgb="FFC00000"/>
      </font>
      <fill>
        <patternFill patternType="solid">
          <bgColor rgb="FFFCE4D6"/>
        </patternFill>
      </fill>
    </dxf>
    <dxf>
      <font>
        <b/>
        <color rgb="FF548235"/>
      </font>
      <fill>
        <patternFill patternType="solid">
          <bgColor rgb="FFE2F0D9"/>
        </patternFill>
      </fill>
    </dxf>
    <dxf>
      <font>
        <b/>
        <color rgb="FFC00000"/>
      </font>
      <fill>
        <patternFill patternType="solid">
          <bgColor rgb="FFFCE4D6"/>
        </patternFill>
      </fill>
    </dxf>
    <dxf>
      <font>
        <b/>
        <color rgb="FF548235"/>
      </font>
      <fill>
        <patternFill patternType="solid">
          <bgColor rgb="FFE2F0D9"/>
        </patternFill>
      </fill>
    </dxf>
    <dxf>
      <font>
        <b/>
        <color rgb="FFC00000"/>
      </font>
      <fill>
        <patternFill patternType="solid">
          <bgColor rgb="FFFCE4D6"/>
        </patternFill>
      </fill>
    </dxf>
    <dxf>
      <font>
        <b/>
        <color rgb="FF548235"/>
      </font>
      <fill>
        <patternFill patternType="solid">
          <bgColor rgb="FFE2F0D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a:lstStyle/>
          <a:p>
            <a:r>
              <a:rPr lang="en-US"/>
              <a:t>Four Production Options — Total Budget</a:t>
            </a:r>
          </a:p>
        </c:rich>
      </c:tx>
      <c:overlay val="0"/>
    </c:title>
    <c:autoTitleDeleted val="0"/>
    <c:plotArea>
      <c:layout/>
      <c:barChart>
        <c:barDir val="col"/>
        <c:grouping val="clustered"/>
        <c:varyColors val="0"/>
        <c:ser>
          <c:idx val="0"/>
          <c:order val="0"/>
          <c:tx>
            <c:v>Total budget</c:v>
          </c:tx>
          <c:invertIfNegative val="1"/>
          <c:cat>
            <c:strRef>
              <c:f>Summary!$I$5:$I$8</c:f>
              <c:strCache>
                <c:ptCount val="4"/>
                <c:pt idx="0">
                  <c:v>Micro Budget</c:v>
                </c:pt>
                <c:pt idx="1">
                  <c:v>Ultra-Low Budget</c:v>
                </c:pt>
                <c:pt idx="2">
                  <c:v>Low Budget</c:v>
                </c:pt>
                <c:pt idx="3">
                  <c:v>Production Company</c:v>
                </c:pt>
              </c:strCache>
            </c:strRef>
          </c:cat>
          <c:val>
            <c:numRef>
              <c:f>Summary!$J$5:$J$8</c:f>
              <c:numCache>
                <c:formatCode>\$#,##0;[Red]\(\$#,##0\);\-</c:formatCode>
                <c:ptCount val="4"/>
                <c:pt idx="0">
                  <c:v>510745.80375000002</c:v>
                </c:pt>
                <c:pt idx="1">
                  <c:v>2066613.4497999998</c:v>
                </c:pt>
                <c:pt idx="2">
                  <c:v>9615829.4693999998</c:v>
                </c:pt>
                <c:pt idx="3">
                  <c:v>30726582.892500002</c:v>
                </c:pt>
              </c:numCache>
            </c:numRef>
          </c:val>
          <c:extLst>
            <c:ext xmlns:c16="http://schemas.microsoft.com/office/drawing/2014/chart" uri="{C3380CC4-5D6E-409C-BE32-E72D297353CC}">
              <c16:uniqueId val="{00000000-ED91-4495-A2E7-0927B9E32972}"/>
            </c:ext>
          </c:extLst>
        </c:ser>
        <c:dLbls>
          <c:showLegendKey val="0"/>
          <c:showVal val="0"/>
          <c:showCatName val="0"/>
          <c:showSerName val="0"/>
          <c:showPercent val="0"/>
          <c:showBubbleSize val="0"/>
        </c:dLbls>
        <c:gapWidth val="150"/>
        <c:axId val="48650112"/>
        <c:axId val="48672768"/>
      </c:barChart>
      <c:catAx>
        <c:axId val="48650112"/>
        <c:scaling>
          <c:orientation val="minMax"/>
        </c:scaling>
        <c:delete val="0"/>
        <c:axPos val="b"/>
        <c:majorGridlines>
          <c:spPr>
            <a:ln w="9525">
              <a:solidFill>
                <a:srgbClr val="CCCCCC"/>
              </a:solidFill>
              <a:prstDash val="dash"/>
            </a:ln>
          </c:spPr>
        </c:majorGridlines>
        <c:numFmt formatCode="General" sourceLinked="1"/>
        <c:majorTickMark val="none"/>
        <c:minorTickMark val="none"/>
        <c:tickLblPos val="nextTo"/>
        <c:crossAx val="48672768"/>
        <c:crosses val="autoZero"/>
        <c:auto val="1"/>
        <c:lblAlgn val="ctr"/>
        <c:lblOffset val="100"/>
        <c:noMultiLvlLbl val="1"/>
      </c:catAx>
      <c:valAx>
        <c:axId val="48672768"/>
        <c:scaling>
          <c:orientation val="minMax"/>
        </c:scaling>
        <c:delete val="0"/>
        <c:axPos val="l"/>
        <c:majorGridlines>
          <c:spPr>
            <a:ln w="9525">
              <a:solidFill>
                <a:srgbClr val="CCCCCC"/>
              </a:solidFill>
              <a:prstDash val="dash"/>
            </a:ln>
          </c:spPr>
        </c:majorGridlines>
        <c:numFmt formatCode="\$#,##0;[Red]\(\$#,##0\);\-" sourceLinked="1"/>
        <c:majorTickMark val="none"/>
        <c:minorTickMark val="none"/>
        <c:tickLblPos val="nextTo"/>
        <c:crossAx val="48650112"/>
        <c:crosses val="autoZero"/>
        <c:crossBetween val="between"/>
      </c:valAx>
    </c:plotArea>
    <c:plotVisOnly val="1"/>
    <c:dispBlanksAs val="zero"/>
    <c:showDLblsOverMax val="1"/>
  </c:chart>
  <c:spPr>
    <a:ln w="9525">
      <a:solidFill>
        <a:srgbClr val="D9D9D9"/>
      </a:solidFill>
      <a:prstDash val="soli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8</xdr:col>
      <xdr:colOff>0</xdr:colOff>
      <xdr:row>9</xdr:row>
      <xdr:rowOff>0</xdr:rowOff>
    </xdr:from>
    <xdr:to>
      <xdr:col>16</xdr:col>
      <xdr:colOff>0</xdr:colOff>
      <xdr:row>26</xdr:row>
      <xdr:rowOff>0</xdr:rowOff>
    </xdr:to>
    <xdr:graphicFrame macro="">
      <xdr:nvGraphicFramePr>
        <xdr:cNvPr id="2" name="Chart">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50"/>
  <sheetViews>
    <sheetView showGridLines="0" tabSelected="1" workbookViewId="0">
      <selection sqref="A1:P1"/>
    </sheetView>
  </sheetViews>
  <sheetFormatPr defaultRowHeight="14"/>
  <cols>
    <col min="1" max="1" width="27" customWidth="1"/>
    <col min="2" max="4" width="18" customWidth="1"/>
    <col min="5" max="7" width="39" customWidth="1"/>
    <col min="8" max="8" width="3" customWidth="1"/>
    <col min="9" max="9" width="22" customWidth="1"/>
    <col min="10" max="10" width="18" customWidth="1"/>
  </cols>
  <sheetData>
    <row r="1" spans="1:26" ht="30" customHeight="1">
      <c r="A1" s="44" t="s">
        <v>1003</v>
      </c>
      <c r="B1" s="44"/>
      <c r="C1" s="44"/>
      <c r="D1" s="44"/>
      <c r="E1" s="44"/>
      <c r="F1" s="44"/>
      <c r="G1" s="44"/>
      <c r="H1" s="44"/>
      <c r="I1" s="44"/>
      <c r="J1" s="44"/>
      <c r="K1" s="44"/>
      <c r="L1" s="44"/>
      <c r="M1" s="44"/>
      <c r="N1" s="44"/>
      <c r="O1" s="44"/>
      <c r="P1" s="44"/>
      <c r="Q1" s="4"/>
      <c r="R1" s="4"/>
      <c r="S1" s="4"/>
      <c r="T1" s="4"/>
      <c r="U1" s="4"/>
      <c r="V1" s="4"/>
      <c r="W1" s="4"/>
      <c r="X1" s="4"/>
      <c r="Y1" s="4"/>
      <c r="Z1" s="4"/>
    </row>
    <row r="2" spans="1:26" ht="36" customHeight="1">
      <c r="A2" s="45" t="s">
        <v>0</v>
      </c>
      <c r="B2" s="45"/>
      <c r="C2" s="45"/>
      <c r="D2" s="45"/>
      <c r="E2" s="45"/>
      <c r="F2" s="45"/>
      <c r="G2" s="45"/>
      <c r="H2" s="45"/>
      <c r="I2" s="45"/>
      <c r="J2" s="45"/>
      <c r="K2" s="45"/>
      <c r="L2" s="45"/>
      <c r="M2" s="45"/>
      <c r="N2" s="45"/>
      <c r="O2" s="45"/>
      <c r="P2" s="45"/>
      <c r="Q2" s="4"/>
      <c r="R2" s="4"/>
      <c r="S2" s="4"/>
      <c r="T2" s="4"/>
      <c r="U2" s="4"/>
      <c r="V2" s="4"/>
      <c r="W2" s="4"/>
      <c r="X2" s="4"/>
      <c r="Y2" s="4"/>
      <c r="Z2" s="4"/>
    </row>
    <row r="3" spans="1:26">
      <c r="A3" s="4"/>
      <c r="B3" s="4"/>
      <c r="C3" s="4"/>
      <c r="D3" s="4"/>
      <c r="E3" s="4"/>
      <c r="F3" s="4"/>
      <c r="G3" s="4"/>
      <c r="H3" s="4"/>
      <c r="I3" s="4"/>
      <c r="J3" s="4"/>
      <c r="K3" s="4"/>
      <c r="L3" s="4"/>
      <c r="M3" s="4"/>
      <c r="N3" s="4"/>
      <c r="O3" s="4"/>
      <c r="P3" s="4"/>
      <c r="Q3" s="4"/>
      <c r="R3" s="4"/>
      <c r="S3" s="4"/>
      <c r="T3" s="4"/>
      <c r="U3" s="4"/>
      <c r="V3" s="4"/>
      <c r="W3" s="4"/>
      <c r="X3" s="4"/>
      <c r="Y3" s="4"/>
      <c r="Z3" s="4"/>
    </row>
    <row r="4" spans="1:26" ht="15" customHeight="1">
      <c r="A4" s="1" t="s">
        <v>1</v>
      </c>
      <c r="B4" s="2" t="s">
        <v>2</v>
      </c>
      <c r="C4" s="2" t="s">
        <v>3</v>
      </c>
      <c r="D4" s="2" t="s">
        <v>4</v>
      </c>
      <c r="E4" s="2" t="s">
        <v>5</v>
      </c>
      <c r="F4" s="2" t="s">
        <v>6</v>
      </c>
      <c r="G4" s="3" t="s">
        <v>7</v>
      </c>
      <c r="H4" s="4"/>
      <c r="I4" s="4" t="s">
        <v>1</v>
      </c>
      <c r="J4" s="4" t="s">
        <v>2</v>
      </c>
      <c r="K4" s="4"/>
      <c r="L4" s="4"/>
      <c r="M4" s="4"/>
      <c r="N4" s="4"/>
      <c r="O4" s="4"/>
      <c r="P4" s="4"/>
      <c r="Q4" s="4"/>
      <c r="R4" s="4"/>
      <c r="S4" s="4"/>
      <c r="T4" s="4"/>
      <c r="U4" s="4"/>
      <c r="V4" s="4"/>
      <c r="W4" s="4"/>
      <c r="X4" s="4"/>
      <c r="Y4" s="4"/>
      <c r="Z4" s="4"/>
    </row>
    <row r="5" spans="1:26" ht="60" customHeight="1">
      <c r="A5" s="5" t="s">
        <v>8</v>
      </c>
      <c r="B5" s="6">
        <f>'Micro Budget'!H151</f>
        <v>510745.80375000002</v>
      </c>
      <c r="C5" s="7">
        <f>Assumptions!D5</f>
        <v>14</v>
      </c>
      <c r="D5" s="6">
        <f>B5/C5</f>
        <v>36481.843124999999</v>
      </c>
      <c r="E5" s="5" t="s">
        <v>9</v>
      </c>
      <c r="F5" s="5" t="s">
        <v>10</v>
      </c>
      <c r="G5" s="5" t="s">
        <v>11</v>
      </c>
      <c r="H5" s="4"/>
      <c r="I5" s="4" t="s">
        <v>8</v>
      </c>
      <c r="J5" s="8">
        <f>B5</f>
        <v>510745.80375000002</v>
      </c>
      <c r="K5" s="4"/>
      <c r="L5" s="4"/>
      <c r="M5" s="4"/>
      <c r="N5" s="4"/>
      <c r="O5" s="4"/>
      <c r="P5" s="4"/>
      <c r="Q5" s="4"/>
      <c r="R5" s="4"/>
      <c r="S5" s="4"/>
      <c r="T5" s="4"/>
      <c r="U5" s="4"/>
      <c r="V5" s="4"/>
      <c r="W5" s="4"/>
      <c r="X5" s="4"/>
      <c r="Y5" s="4"/>
      <c r="Z5" s="4"/>
    </row>
    <row r="6" spans="1:26" ht="60" customHeight="1">
      <c r="A6" s="5" t="s">
        <v>12</v>
      </c>
      <c r="B6" s="6">
        <f>'Ultra-Low Budget'!H151</f>
        <v>2066613.4497999998</v>
      </c>
      <c r="C6" s="7">
        <f>Assumptions!E5</f>
        <v>20</v>
      </c>
      <c r="D6" s="6">
        <f>B6/C6</f>
        <v>103330.67249</v>
      </c>
      <c r="E6" s="5" t="s">
        <v>13</v>
      </c>
      <c r="F6" s="5" t="s">
        <v>14</v>
      </c>
      <c r="G6" s="5" t="s">
        <v>15</v>
      </c>
      <c r="H6" s="4"/>
      <c r="I6" s="4" t="s">
        <v>12</v>
      </c>
      <c r="J6" s="8">
        <f>B6</f>
        <v>2066613.4497999998</v>
      </c>
      <c r="K6" s="4"/>
      <c r="L6" s="4"/>
      <c r="M6" s="4"/>
      <c r="N6" s="4"/>
      <c r="O6" s="4"/>
      <c r="P6" s="4"/>
      <c r="Q6" s="4"/>
      <c r="R6" s="4"/>
      <c r="S6" s="4"/>
      <c r="T6" s="4"/>
      <c r="U6" s="4"/>
      <c r="V6" s="4"/>
      <c r="W6" s="4"/>
      <c r="X6" s="4"/>
      <c r="Y6" s="4"/>
      <c r="Z6" s="4"/>
    </row>
    <row r="7" spans="1:26" ht="60" customHeight="1">
      <c r="A7" s="5" t="s">
        <v>16</v>
      </c>
      <c r="B7" s="6">
        <f>'Low Budget'!H151</f>
        <v>9615829.4693999998</v>
      </c>
      <c r="C7" s="7">
        <f>Assumptions!F5</f>
        <v>30</v>
      </c>
      <c r="D7" s="6">
        <f>B7/C7</f>
        <v>320527.64898</v>
      </c>
      <c r="E7" s="5" t="s">
        <v>17</v>
      </c>
      <c r="F7" s="5" t="s">
        <v>18</v>
      </c>
      <c r="G7" s="5" t="s">
        <v>19</v>
      </c>
      <c r="H7" s="4"/>
      <c r="I7" s="4" t="s">
        <v>16</v>
      </c>
      <c r="J7" s="8">
        <f>B7</f>
        <v>9615829.4693999998</v>
      </c>
      <c r="K7" s="4"/>
      <c r="L7" s="4"/>
      <c r="M7" s="4"/>
      <c r="N7" s="4"/>
      <c r="O7" s="4"/>
      <c r="P7" s="4"/>
      <c r="Q7" s="4"/>
      <c r="R7" s="4"/>
      <c r="S7" s="4"/>
      <c r="T7" s="4"/>
      <c r="U7" s="4"/>
      <c r="V7" s="4"/>
      <c r="W7" s="4"/>
      <c r="X7" s="4"/>
      <c r="Y7" s="4"/>
      <c r="Z7" s="4"/>
    </row>
    <row r="8" spans="1:26" ht="60" customHeight="1">
      <c r="A8" s="5" t="s">
        <v>20</v>
      </c>
      <c r="B8" s="6">
        <f>'Production Co'!H151</f>
        <v>30726582.892500002</v>
      </c>
      <c r="C8" s="7">
        <f>Assumptions!G5</f>
        <v>45</v>
      </c>
      <c r="D8" s="6">
        <f>B8/C8</f>
        <v>682812.95316666667</v>
      </c>
      <c r="E8" s="5" t="s">
        <v>21</v>
      </c>
      <c r="F8" s="5" t="s">
        <v>22</v>
      </c>
      <c r="G8" s="5" t="s">
        <v>23</v>
      </c>
      <c r="H8" s="4"/>
      <c r="I8" s="4" t="s">
        <v>20</v>
      </c>
      <c r="J8" s="8">
        <f>B8</f>
        <v>30726582.892500002</v>
      </c>
      <c r="K8" s="4"/>
      <c r="L8" s="4"/>
      <c r="M8" s="4"/>
      <c r="N8" s="4"/>
      <c r="O8" s="4"/>
      <c r="P8" s="4"/>
      <c r="Q8" s="4"/>
      <c r="R8" s="4"/>
      <c r="S8" s="4"/>
      <c r="T8" s="4"/>
      <c r="U8" s="4"/>
      <c r="V8" s="4"/>
      <c r="W8" s="4"/>
      <c r="X8" s="4"/>
      <c r="Y8" s="4"/>
      <c r="Z8" s="4"/>
    </row>
    <row r="9" spans="1:26" ht="15" customHeight="1">
      <c r="A9" s="4"/>
      <c r="B9" s="4"/>
      <c r="C9" s="4"/>
      <c r="D9" s="4"/>
      <c r="E9" s="4"/>
      <c r="F9" s="4"/>
      <c r="G9" s="4"/>
      <c r="H9" s="4"/>
      <c r="I9" s="4"/>
      <c r="J9" s="4"/>
      <c r="K9" s="4"/>
      <c r="L9" s="4"/>
      <c r="M9" s="4"/>
      <c r="N9" s="4"/>
      <c r="O9" s="4"/>
      <c r="P9" s="4"/>
      <c r="Q9" s="4"/>
      <c r="R9" s="4"/>
      <c r="S9" s="4"/>
      <c r="T9" s="4"/>
      <c r="U9" s="4"/>
      <c r="V9" s="4"/>
      <c r="W9" s="4"/>
      <c r="X9" s="4"/>
      <c r="Y9" s="4"/>
      <c r="Z9" s="4"/>
    </row>
    <row r="10" spans="1:26" ht="15" customHeight="1">
      <c r="A10" s="4"/>
      <c r="B10" s="4"/>
      <c r="C10" s="4"/>
      <c r="D10" s="4"/>
      <c r="E10" s="4"/>
      <c r="F10" s="4"/>
      <c r="G10" s="4"/>
      <c r="H10" s="4"/>
      <c r="I10" s="4"/>
      <c r="J10" s="4"/>
      <c r="K10" s="4"/>
      <c r="L10" s="4"/>
      <c r="M10" s="4"/>
      <c r="N10" s="4"/>
      <c r="O10" s="4"/>
      <c r="P10" s="4"/>
      <c r="Q10" s="4"/>
      <c r="R10" s="4"/>
      <c r="S10" s="4"/>
      <c r="T10" s="4"/>
      <c r="U10" s="4"/>
      <c r="V10" s="4"/>
      <c r="W10" s="4"/>
      <c r="X10" s="4"/>
      <c r="Y10" s="4"/>
      <c r="Z10" s="4"/>
    </row>
    <row r="11" spans="1:26" ht="15" customHeight="1">
      <c r="A11" s="1" t="s">
        <v>24</v>
      </c>
      <c r="B11" s="2" t="s">
        <v>25</v>
      </c>
      <c r="C11" s="2" t="s">
        <v>26</v>
      </c>
      <c r="D11" s="2" t="s">
        <v>27</v>
      </c>
      <c r="E11" s="3" t="s">
        <v>28</v>
      </c>
      <c r="F11" s="4"/>
      <c r="G11" s="4"/>
      <c r="H11" s="4"/>
      <c r="I11" s="4"/>
      <c r="J11" s="4"/>
      <c r="K11" s="4"/>
      <c r="L11" s="4"/>
      <c r="M11" s="4"/>
      <c r="N11" s="4"/>
      <c r="O11" s="4"/>
      <c r="P11" s="4"/>
      <c r="Q11" s="4"/>
      <c r="R11" s="4"/>
      <c r="S11" s="4"/>
      <c r="T11" s="4"/>
      <c r="U11" s="4"/>
      <c r="V11" s="4"/>
      <c r="W11" s="4"/>
      <c r="X11" s="4"/>
      <c r="Y11" s="4"/>
      <c r="Z11" s="4"/>
    </row>
    <row r="12" spans="1:26" ht="15" customHeight="1">
      <c r="A12" s="4" t="s">
        <v>29</v>
      </c>
      <c r="B12" s="9">
        <f>'Cast &amp; Schedule'!F30</f>
        <v>88856.5</v>
      </c>
      <c r="C12" s="9">
        <f>'Cast &amp; Schedule'!J30</f>
        <v>398649</v>
      </c>
      <c r="D12" s="9">
        <f>'Cast &amp; Schedule'!N30</f>
        <v>895789</v>
      </c>
      <c r="E12" s="9">
        <f>'Cast &amp; Schedule'!R30</f>
        <v>3329760</v>
      </c>
      <c r="F12" s="4"/>
      <c r="G12" s="4"/>
      <c r="H12" s="4"/>
      <c r="I12" s="4"/>
      <c r="J12" s="4"/>
      <c r="K12" s="4"/>
      <c r="L12" s="4"/>
      <c r="M12" s="4"/>
      <c r="N12" s="4"/>
      <c r="O12" s="4"/>
      <c r="P12" s="4"/>
      <c r="Q12" s="4"/>
      <c r="R12" s="4"/>
      <c r="S12" s="4"/>
      <c r="T12" s="4"/>
      <c r="U12" s="4"/>
      <c r="V12" s="4"/>
      <c r="W12" s="4"/>
      <c r="X12" s="4"/>
      <c r="Y12" s="4"/>
      <c r="Z12" s="4"/>
    </row>
    <row r="13" spans="1:26" ht="15" customHeight="1">
      <c r="A13" s="4" t="s">
        <v>30</v>
      </c>
      <c r="B13" s="9">
        <f>'Props &amp; Art'!F45</f>
        <v>37590</v>
      </c>
      <c r="C13" s="9">
        <f>'Props &amp; Art'!I45</f>
        <v>137600</v>
      </c>
      <c r="D13" s="9">
        <f>'Props &amp; Art'!L45</f>
        <v>619700</v>
      </c>
      <c r="E13" s="9">
        <f>'Props &amp; Art'!O45</f>
        <v>2729500</v>
      </c>
      <c r="F13" s="4"/>
      <c r="G13" s="4"/>
      <c r="H13" s="4"/>
      <c r="I13" s="4"/>
      <c r="J13" s="4"/>
      <c r="K13" s="4"/>
      <c r="L13" s="4"/>
      <c r="M13" s="4"/>
      <c r="N13" s="4"/>
      <c r="O13" s="4"/>
      <c r="P13" s="4"/>
      <c r="Q13" s="4"/>
      <c r="R13" s="4"/>
      <c r="S13" s="4"/>
      <c r="T13" s="4"/>
      <c r="U13" s="4"/>
      <c r="V13" s="4"/>
      <c r="W13" s="4"/>
      <c r="X13" s="4"/>
      <c r="Y13" s="4"/>
      <c r="Z13" s="4"/>
    </row>
    <row r="14" spans="1:26" ht="15" customHeight="1">
      <c r="A14" s="4" t="s">
        <v>31</v>
      </c>
      <c r="B14" s="9">
        <f>'Micro Budget'!H66</f>
        <v>77435</v>
      </c>
      <c r="C14" s="9">
        <f>'Ultra-Low Budget'!H66</f>
        <v>328600</v>
      </c>
      <c r="D14" s="9">
        <f>'Low Budget'!H66</f>
        <v>1837700</v>
      </c>
      <c r="E14" s="9">
        <f>'Production Co'!H66</f>
        <v>6770000</v>
      </c>
      <c r="F14" s="4"/>
      <c r="G14" s="4"/>
      <c r="H14" s="4"/>
      <c r="I14" s="4"/>
      <c r="J14" s="4"/>
      <c r="K14" s="4"/>
      <c r="L14" s="4"/>
      <c r="M14" s="4"/>
      <c r="N14" s="4"/>
      <c r="O14" s="4"/>
      <c r="P14" s="4"/>
      <c r="Q14" s="4"/>
      <c r="R14" s="4"/>
      <c r="S14" s="4"/>
      <c r="T14" s="4"/>
      <c r="U14" s="4"/>
      <c r="V14" s="4"/>
      <c r="W14" s="4"/>
      <c r="X14" s="4"/>
      <c r="Y14" s="4"/>
      <c r="Z14" s="4"/>
    </row>
    <row r="15" spans="1:26" ht="15" customHeight="1">
      <c r="A15" s="4" t="s">
        <v>32</v>
      </c>
      <c r="B15" s="9">
        <f>'Micro Budget'!H75</f>
        <v>27215</v>
      </c>
      <c r="C15" s="9">
        <f>'Ultra-Low Budget'!H75</f>
        <v>116250</v>
      </c>
      <c r="D15" s="9">
        <f>'Low Budget'!H75</f>
        <v>637500</v>
      </c>
      <c r="E15" s="9">
        <f>'Production Co'!H75</f>
        <v>1809000</v>
      </c>
      <c r="F15" s="4"/>
      <c r="G15" s="4"/>
      <c r="H15" s="4"/>
      <c r="I15" s="4"/>
      <c r="J15" s="4"/>
      <c r="K15" s="4"/>
      <c r="L15" s="4"/>
      <c r="M15" s="4"/>
      <c r="N15" s="4"/>
      <c r="O15" s="4"/>
      <c r="P15" s="4"/>
      <c r="Q15" s="4"/>
      <c r="R15" s="4"/>
      <c r="S15" s="4"/>
      <c r="T15" s="4"/>
      <c r="U15" s="4"/>
      <c r="V15" s="4"/>
      <c r="W15" s="4"/>
      <c r="X15" s="4"/>
      <c r="Y15" s="4"/>
      <c r="Z15" s="4"/>
    </row>
    <row r="16" spans="1:26" ht="15" customHeight="1">
      <c r="A16" s="4" t="s">
        <v>33</v>
      </c>
      <c r="B16" s="9">
        <f>'Micro Budget'!H95</f>
        <v>19230</v>
      </c>
      <c r="C16" s="9">
        <f>'Ultra-Low Budget'!H95</f>
        <v>88125</v>
      </c>
      <c r="D16" s="9">
        <f>'Low Budget'!H95</f>
        <v>682000</v>
      </c>
      <c r="E16" s="9">
        <f>'Production Co'!H95</f>
        <v>1965000</v>
      </c>
      <c r="F16" s="4"/>
      <c r="G16" s="4"/>
      <c r="H16" s="4"/>
      <c r="I16" s="4"/>
      <c r="J16" s="4"/>
      <c r="K16" s="4"/>
      <c r="L16" s="4"/>
      <c r="M16" s="4"/>
      <c r="N16" s="4"/>
      <c r="O16" s="4"/>
      <c r="P16" s="4"/>
      <c r="Q16" s="4"/>
      <c r="R16" s="4"/>
      <c r="S16" s="4"/>
      <c r="T16" s="4"/>
      <c r="U16" s="4"/>
      <c r="V16" s="4"/>
      <c r="W16" s="4"/>
      <c r="X16" s="4"/>
      <c r="Y16" s="4"/>
      <c r="Z16" s="4"/>
    </row>
    <row r="17" spans="1:26" ht="15" customHeight="1">
      <c r="A17" s="4" t="s">
        <v>34</v>
      </c>
      <c r="B17" s="9">
        <f>'Micro Budget'!H106</f>
        <v>24739</v>
      </c>
      <c r="C17" s="9">
        <f>'Ultra-Low Budget'!H106</f>
        <v>73546</v>
      </c>
      <c r="D17" s="9">
        <f>'Low Budget'!H106</f>
        <v>419600</v>
      </c>
      <c r="E17" s="9">
        <f>'Production Co'!H106</f>
        <v>1470400</v>
      </c>
      <c r="F17" s="4"/>
      <c r="G17" s="4"/>
      <c r="H17" s="4"/>
      <c r="I17" s="4"/>
      <c r="J17" s="4"/>
      <c r="K17" s="4"/>
      <c r="L17" s="4"/>
      <c r="M17" s="4"/>
      <c r="N17" s="4"/>
      <c r="O17" s="4"/>
      <c r="P17" s="4"/>
      <c r="Q17" s="4"/>
      <c r="R17" s="4"/>
      <c r="S17" s="4"/>
      <c r="T17" s="4"/>
      <c r="U17" s="4"/>
      <c r="V17" s="4"/>
      <c r="W17" s="4"/>
      <c r="X17" s="4"/>
      <c r="Y17" s="4"/>
      <c r="Z17" s="4"/>
    </row>
    <row r="18" spans="1:26" ht="15" customHeight="1">
      <c r="A18" s="4" t="s">
        <v>35</v>
      </c>
      <c r="B18" s="9">
        <f>'Micro Budget'!H115</f>
        <v>14105</v>
      </c>
      <c r="C18" s="9">
        <f>'Ultra-Low Budget'!H115</f>
        <v>72000</v>
      </c>
      <c r="D18" s="9">
        <f>'Low Budget'!H115</f>
        <v>765000</v>
      </c>
      <c r="E18" s="9">
        <f>'Production Co'!H115</f>
        <v>1995000</v>
      </c>
      <c r="F18" s="4"/>
      <c r="G18" s="4"/>
      <c r="H18" s="4"/>
      <c r="I18" s="4"/>
      <c r="J18" s="4"/>
      <c r="K18" s="4"/>
      <c r="L18" s="4"/>
      <c r="M18" s="4"/>
      <c r="N18" s="4"/>
      <c r="O18" s="4"/>
      <c r="P18" s="4"/>
      <c r="Q18" s="4"/>
      <c r="R18" s="4"/>
      <c r="S18" s="4"/>
      <c r="T18" s="4"/>
      <c r="U18" s="4"/>
      <c r="V18" s="4"/>
      <c r="W18" s="4"/>
      <c r="X18" s="4"/>
      <c r="Y18" s="4"/>
      <c r="Z18" s="4"/>
    </row>
    <row r="19" spans="1:26" ht="15" customHeight="1">
      <c r="A19" s="4" t="s">
        <v>36</v>
      </c>
      <c r="B19" s="9">
        <f>'Micro Budget'!H127</f>
        <v>34905</v>
      </c>
      <c r="C19" s="9">
        <f>'Ultra-Low Budget'!H127</f>
        <v>122000</v>
      </c>
      <c r="D19" s="9">
        <f>'Low Budget'!H127</f>
        <v>497500</v>
      </c>
      <c r="E19" s="9">
        <f>'Production Co'!H127</f>
        <v>1033000</v>
      </c>
      <c r="F19" s="4"/>
      <c r="G19" s="4"/>
      <c r="H19" s="4"/>
      <c r="I19" s="4"/>
      <c r="J19" s="4"/>
      <c r="K19" s="4"/>
      <c r="L19" s="4"/>
      <c r="M19" s="4"/>
      <c r="N19" s="4"/>
      <c r="O19" s="4"/>
      <c r="P19" s="4"/>
      <c r="Q19" s="4"/>
      <c r="R19" s="4"/>
      <c r="S19" s="4"/>
      <c r="T19" s="4"/>
      <c r="U19" s="4"/>
      <c r="V19" s="4"/>
      <c r="W19" s="4"/>
      <c r="X19" s="4"/>
      <c r="Y19" s="4"/>
      <c r="Z19" s="4"/>
    </row>
    <row r="20" spans="1:26" ht="15" customHeight="1">
      <c r="A20" s="4"/>
      <c r="B20" s="4"/>
      <c r="C20" s="4"/>
      <c r="D20" s="4"/>
      <c r="E20" s="4"/>
      <c r="F20" s="4"/>
      <c r="G20" s="4"/>
      <c r="H20" s="4"/>
      <c r="I20" s="4"/>
      <c r="J20" s="4"/>
      <c r="K20" s="4"/>
      <c r="L20" s="4"/>
      <c r="M20" s="4"/>
      <c r="N20" s="4"/>
      <c r="O20" s="4"/>
      <c r="P20" s="4"/>
      <c r="Q20" s="4"/>
      <c r="R20" s="4"/>
      <c r="S20" s="4"/>
      <c r="T20" s="4"/>
      <c r="U20" s="4"/>
      <c r="V20" s="4"/>
      <c r="W20" s="4"/>
      <c r="X20" s="4"/>
      <c r="Y20" s="4"/>
      <c r="Z20" s="4"/>
    </row>
    <row r="21" spans="1:26" ht="15" customHeight="1">
      <c r="A21" s="46" t="s">
        <v>37</v>
      </c>
      <c r="B21" s="46"/>
      <c r="C21" s="46"/>
      <c r="D21" s="46"/>
      <c r="E21" s="46"/>
      <c r="F21" s="46"/>
      <c r="G21" s="46"/>
      <c r="H21" s="4"/>
      <c r="I21" s="4"/>
      <c r="J21" s="4"/>
      <c r="K21" s="4"/>
      <c r="L21" s="4"/>
      <c r="M21" s="4"/>
      <c r="N21" s="4"/>
      <c r="O21" s="4"/>
      <c r="P21" s="4"/>
      <c r="Q21" s="4"/>
      <c r="R21" s="4"/>
      <c r="S21" s="4"/>
      <c r="T21" s="4"/>
      <c r="U21" s="4"/>
      <c r="V21" s="4"/>
      <c r="W21" s="4"/>
      <c r="X21" s="4"/>
      <c r="Y21" s="4"/>
      <c r="Z21" s="4"/>
    </row>
    <row r="22" spans="1:26" ht="24" customHeight="1">
      <c r="A22" s="10" t="s">
        <v>38</v>
      </c>
      <c r="B22" s="5" t="s">
        <v>39</v>
      </c>
      <c r="C22" s="5" t="s">
        <v>40</v>
      </c>
      <c r="D22" s="5" t="s">
        <v>41</v>
      </c>
      <c r="E22" s="5" t="s">
        <v>42</v>
      </c>
      <c r="F22" s="5" t="s">
        <v>43</v>
      </c>
      <c r="G22" s="5" t="s">
        <v>44</v>
      </c>
      <c r="H22" s="4"/>
      <c r="I22" s="4"/>
      <c r="J22" s="4"/>
      <c r="K22" s="4"/>
      <c r="L22" s="4"/>
      <c r="M22" s="4"/>
      <c r="N22" s="4"/>
      <c r="O22" s="4"/>
      <c r="P22" s="4"/>
      <c r="Q22" s="4"/>
      <c r="R22" s="4"/>
      <c r="S22" s="4"/>
      <c r="T22" s="4"/>
      <c r="U22" s="4"/>
      <c r="V22" s="4"/>
      <c r="W22" s="4"/>
      <c r="X22" s="4"/>
      <c r="Y22" s="4"/>
      <c r="Z22" s="4"/>
    </row>
    <row r="23" spans="1:26" ht="24" customHeight="1">
      <c r="A23" s="10" t="s">
        <v>45</v>
      </c>
      <c r="B23" s="5" t="s">
        <v>46</v>
      </c>
      <c r="C23" s="5" t="s">
        <v>47</v>
      </c>
      <c r="D23" s="5" t="s">
        <v>48</v>
      </c>
      <c r="E23" s="5" t="s">
        <v>49</v>
      </c>
      <c r="F23" s="5" t="s">
        <v>50</v>
      </c>
      <c r="G23" s="5" t="s">
        <v>51</v>
      </c>
      <c r="H23" s="4"/>
      <c r="I23" s="4"/>
      <c r="J23" s="4"/>
      <c r="K23" s="4"/>
      <c r="L23" s="4"/>
      <c r="M23" s="4"/>
      <c r="N23" s="4"/>
      <c r="O23" s="4"/>
      <c r="P23" s="4"/>
      <c r="Q23" s="4"/>
      <c r="R23" s="4"/>
      <c r="S23" s="4"/>
      <c r="T23" s="4"/>
      <c r="U23" s="4"/>
      <c r="V23" s="4"/>
      <c r="W23" s="4"/>
      <c r="X23" s="4"/>
      <c r="Y23" s="4"/>
      <c r="Z23" s="4"/>
    </row>
    <row r="24" spans="1:26" ht="24" customHeight="1">
      <c r="A24" s="10" t="s">
        <v>52</v>
      </c>
      <c r="B24" s="5" t="s">
        <v>53</v>
      </c>
      <c r="C24" s="5" t="s">
        <v>54</v>
      </c>
      <c r="D24" s="5" t="s">
        <v>55</v>
      </c>
      <c r="E24" s="5" t="s">
        <v>56</v>
      </c>
      <c r="F24" s="5" t="s">
        <v>57</v>
      </c>
      <c r="G24" s="5" t="s">
        <v>58</v>
      </c>
      <c r="H24" s="4"/>
      <c r="I24" s="4"/>
      <c r="J24" s="4"/>
      <c r="K24" s="4"/>
      <c r="L24" s="4"/>
      <c r="M24" s="4"/>
      <c r="N24" s="4"/>
      <c r="O24" s="4"/>
      <c r="P24" s="4"/>
      <c r="Q24" s="4"/>
      <c r="R24" s="4"/>
      <c r="S24" s="4"/>
      <c r="T24" s="4"/>
      <c r="U24" s="4"/>
      <c r="V24" s="4"/>
      <c r="W24" s="4"/>
      <c r="X24" s="4"/>
      <c r="Y24" s="4"/>
      <c r="Z24" s="4"/>
    </row>
    <row r="25" spans="1:26" ht="36" customHeight="1">
      <c r="A25" s="10" t="s">
        <v>59</v>
      </c>
      <c r="B25" s="5" t="s">
        <v>60</v>
      </c>
      <c r="C25" s="5" t="s">
        <v>61</v>
      </c>
      <c r="D25" s="5" t="s">
        <v>62</v>
      </c>
      <c r="E25" s="5" t="s">
        <v>63</v>
      </c>
      <c r="F25" s="5" t="s">
        <v>64</v>
      </c>
      <c r="G25" s="5" t="s">
        <v>65</v>
      </c>
      <c r="H25" s="4"/>
      <c r="I25" s="4"/>
      <c r="J25" s="4"/>
      <c r="K25" s="4"/>
      <c r="L25" s="4"/>
      <c r="M25" s="4"/>
      <c r="N25" s="4"/>
      <c r="O25" s="4"/>
      <c r="P25" s="4"/>
      <c r="Q25" s="4"/>
      <c r="R25" s="4"/>
      <c r="S25" s="4"/>
      <c r="T25" s="4"/>
      <c r="U25" s="4"/>
      <c r="V25" s="4"/>
      <c r="W25" s="4"/>
      <c r="X25" s="4"/>
      <c r="Y25" s="4"/>
      <c r="Z25" s="4"/>
    </row>
    <row r="26" spans="1:26" ht="24" customHeight="1">
      <c r="A26" s="10" t="s">
        <v>66</v>
      </c>
      <c r="B26" s="5" t="s">
        <v>67</v>
      </c>
      <c r="C26" s="5" t="s">
        <v>68</v>
      </c>
      <c r="D26" s="5" t="s">
        <v>69</v>
      </c>
      <c r="E26" s="5" t="s">
        <v>70</v>
      </c>
      <c r="F26" s="5" t="s">
        <v>71</v>
      </c>
      <c r="G26" s="5" t="s">
        <v>72</v>
      </c>
      <c r="H26" s="4"/>
      <c r="I26" s="4"/>
      <c r="J26" s="4"/>
      <c r="K26" s="4"/>
      <c r="L26" s="4"/>
      <c r="M26" s="4"/>
      <c r="N26" s="4"/>
      <c r="O26" s="4"/>
      <c r="P26" s="4"/>
      <c r="Q26" s="4"/>
      <c r="R26" s="4"/>
      <c r="S26" s="4"/>
      <c r="T26" s="4"/>
      <c r="U26" s="4"/>
      <c r="V26" s="4"/>
      <c r="W26" s="4"/>
      <c r="X26" s="4"/>
      <c r="Y26" s="4"/>
      <c r="Z26" s="4"/>
    </row>
    <row r="27" spans="1:26" ht="24" customHeight="1">
      <c r="A27" s="10" t="s">
        <v>73</v>
      </c>
      <c r="B27" s="5" t="s">
        <v>74</v>
      </c>
      <c r="C27" s="5" t="s">
        <v>75</v>
      </c>
      <c r="D27" s="5" t="s">
        <v>76</v>
      </c>
      <c r="E27" s="5" t="s">
        <v>77</v>
      </c>
      <c r="F27" s="5" t="s">
        <v>78</v>
      </c>
      <c r="G27" s="5" t="s">
        <v>79</v>
      </c>
      <c r="H27" s="4"/>
      <c r="I27" s="4"/>
      <c r="J27" s="4"/>
      <c r="K27" s="4"/>
      <c r="L27" s="4"/>
      <c r="M27" s="4"/>
      <c r="N27" s="4"/>
      <c r="O27" s="4"/>
      <c r="P27" s="4"/>
      <c r="Q27" s="4"/>
      <c r="R27" s="4"/>
      <c r="S27" s="4"/>
      <c r="T27" s="4"/>
      <c r="U27" s="4"/>
      <c r="V27" s="4"/>
      <c r="W27" s="4"/>
      <c r="X27" s="4"/>
      <c r="Y27" s="4"/>
      <c r="Z27" s="4"/>
    </row>
    <row r="28" spans="1:26">
      <c r="A28" s="4"/>
      <c r="B28" s="4"/>
      <c r="C28" s="4"/>
      <c r="D28" s="4"/>
      <c r="E28" s="4"/>
      <c r="F28" s="4"/>
      <c r="G28" s="4"/>
      <c r="H28" s="4"/>
      <c r="I28" s="4"/>
      <c r="J28" s="4"/>
      <c r="K28" s="4"/>
      <c r="L28" s="4"/>
      <c r="M28" s="4"/>
      <c r="N28" s="4"/>
      <c r="O28" s="4"/>
      <c r="P28" s="4"/>
      <c r="Q28" s="4"/>
      <c r="R28" s="4"/>
      <c r="S28" s="4"/>
      <c r="T28" s="4"/>
      <c r="U28" s="4"/>
      <c r="V28" s="4"/>
      <c r="W28" s="4"/>
      <c r="X28" s="4"/>
      <c r="Y28" s="4"/>
      <c r="Z28" s="4"/>
    </row>
    <row r="29" spans="1:26">
      <c r="A29" s="4"/>
      <c r="B29" s="4"/>
      <c r="C29" s="4"/>
      <c r="D29" s="4"/>
      <c r="E29" s="4"/>
      <c r="F29" s="4"/>
      <c r="G29" s="4"/>
      <c r="H29" s="4"/>
      <c r="I29" s="4"/>
      <c r="J29" s="4"/>
      <c r="K29" s="4"/>
      <c r="L29" s="4"/>
      <c r="M29" s="4"/>
      <c r="N29" s="4"/>
      <c r="O29" s="4"/>
      <c r="P29" s="4"/>
      <c r="Q29" s="4"/>
      <c r="R29" s="4"/>
      <c r="S29" s="4"/>
      <c r="T29" s="4"/>
      <c r="U29" s="4"/>
      <c r="V29" s="4"/>
      <c r="W29" s="4"/>
      <c r="X29" s="4"/>
      <c r="Y29" s="4"/>
      <c r="Z29" s="4"/>
    </row>
    <row r="30" spans="1:26">
      <c r="A30" s="4"/>
      <c r="B30" s="4"/>
      <c r="C30" s="4"/>
      <c r="D30" s="4"/>
      <c r="E30" s="4"/>
      <c r="F30" s="4"/>
      <c r="G30" s="4"/>
      <c r="H30" s="4"/>
      <c r="I30" s="4"/>
      <c r="J30" s="4"/>
      <c r="K30" s="4"/>
      <c r="L30" s="4"/>
      <c r="M30" s="4"/>
      <c r="N30" s="4"/>
      <c r="O30" s="4"/>
      <c r="P30" s="4"/>
      <c r="Q30" s="4"/>
      <c r="R30" s="4"/>
      <c r="S30" s="4"/>
      <c r="T30" s="4"/>
      <c r="U30" s="4"/>
      <c r="V30" s="4"/>
      <c r="W30" s="4"/>
      <c r="X30" s="4"/>
      <c r="Y30" s="4"/>
      <c r="Z30" s="4"/>
    </row>
    <row r="31" spans="1:26">
      <c r="A31" s="4"/>
      <c r="B31" s="4"/>
      <c r="C31" s="4"/>
      <c r="D31" s="4"/>
      <c r="E31" s="4"/>
      <c r="F31" s="4"/>
      <c r="G31" s="4"/>
      <c r="H31" s="4"/>
      <c r="I31" s="4"/>
      <c r="J31" s="4"/>
      <c r="K31" s="4"/>
      <c r="L31" s="4"/>
      <c r="M31" s="4"/>
      <c r="N31" s="4"/>
      <c r="O31" s="4"/>
      <c r="P31" s="4"/>
      <c r="Q31" s="4"/>
      <c r="R31" s="4"/>
      <c r="S31" s="4"/>
      <c r="T31" s="4"/>
      <c r="U31" s="4"/>
      <c r="V31" s="4"/>
      <c r="W31" s="4"/>
      <c r="X31" s="4"/>
      <c r="Y31" s="4"/>
      <c r="Z31" s="4"/>
    </row>
    <row r="32" spans="1:26">
      <c r="A32" s="4"/>
      <c r="B32" s="4"/>
      <c r="C32" s="4"/>
      <c r="D32" s="4"/>
      <c r="E32" s="4"/>
      <c r="F32" s="4"/>
      <c r="G32" s="4"/>
      <c r="H32" s="4"/>
      <c r="I32" s="4"/>
      <c r="J32" s="4"/>
      <c r="K32" s="4"/>
      <c r="L32" s="4"/>
      <c r="M32" s="4"/>
      <c r="N32" s="4"/>
      <c r="O32" s="4"/>
      <c r="P32" s="4"/>
      <c r="Q32" s="4"/>
      <c r="R32" s="4"/>
      <c r="S32" s="4"/>
      <c r="T32" s="4"/>
      <c r="U32" s="4"/>
      <c r="V32" s="4"/>
      <c r="W32" s="4"/>
      <c r="X32" s="4"/>
      <c r="Y32" s="4"/>
      <c r="Z32" s="4"/>
    </row>
    <row r="33" spans="1:26">
      <c r="A33" s="4"/>
      <c r="B33" s="4"/>
      <c r="C33" s="4"/>
      <c r="D33" s="4"/>
      <c r="E33" s="4"/>
      <c r="F33" s="4"/>
      <c r="G33" s="4"/>
      <c r="H33" s="4"/>
      <c r="I33" s="4"/>
      <c r="J33" s="4"/>
      <c r="K33" s="4"/>
      <c r="L33" s="4"/>
      <c r="M33" s="4"/>
      <c r="N33" s="4"/>
      <c r="O33" s="4"/>
      <c r="P33" s="4"/>
      <c r="Q33" s="4"/>
      <c r="R33" s="4"/>
      <c r="S33" s="4"/>
      <c r="T33" s="4"/>
      <c r="U33" s="4"/>
      <c r="V33" s="4"/>
      <c r="W33" s="4"/>
      <c r="X33" s="4"/>
      <c r="Y33" s="4"/>
      <c r="Z33" s="4"/>
    </row>
    <row r="34" spans="1:26">
      <c r="A34" s="4"/>
      <c r="B34" s="4"/>
      <c r="C34" s="4"/>
      <c r="D34" s="4"/>
      <c r="E34" s="4"/>
      <c r="F34" s="4"/>
      <c r="G34" s="4"/>
      <c r="H34" s="4"/>
      <c r="I34" s="4"/>
      <c r="J34" s="4"/>
      <c r="K34" s="4"/>
      <c r="L34" s="4"/>
      <c r="M34" s="4"/>
      <c r="N34" s="4"/>
      <c r="O34" s="4"/>
      <c r="P34" s="4"/>
      <c r="Q34" s="4"/>
      <c r="R34" s="4"/>
      <c r="S34" s="4"/>
      <c r="T34" s="4"/>
      <c r="U34" s="4"/>
      <c r="V34" s="4"/>
      <c r="W34" s="4"/>
      <c r="X34" s="4"/>
      <c r="Y34" s="4"/>
      <c r="Z34" s="4"/>
    </row>
    <row r="35" spans="1:26">
      <c r="A35" s="4"/>
      <c r="B35" s="4"/>
      <c r="C35" s="4"/>
      <c r="D35" s="4"/>
      <c r="E35" s="4"/>
      <c r="F35" s="4"/>
      <c r="G35" s="4"/>
      <c r="H35" s="4"/>
      <c r="I35" s="4"/>
      <c r="J35" s="4"/>
      <c r="K35" s="4"/>
      <c r="L35" s="4"/>
      <c r="M35" s="4"/>
      <c r="N35" s="4"/>
      <c r="O35" s="4"/>
      <c r="P35" s="4"/>
      <c r="Q35" s="4"/>
      <c r="R35" s="4"/>
      <c r="S35" s="4"/>
      <c r="T35" s="4"/>
      <c r="U35" s="4"/>
      <c r="V35" s="4"/>
      <c r="W35" s="4"/>
      <c r="X35" s="4"/>
      <c r="Y35" s="4"/>
      <c r="Z35" s="4"/>
    </row>
    <row r="36" spans="1:26">
      <c r="A36" s="4"/>
      <c r="B36" s="4"/>
      <c r="C36" s="4"/>
      <c r="D36" s="4"/>
      <c r="E36" s="4"/>
      <c r="F36" s="4"/>
      <c r="G36" s="4"/>
      <c r="H36" s="4"/>
      <c r="I36" s="4"/>
      <c r="J36" s="4"/>
      <c r="K36" s="4"/>
      <c r="L36" s="4"/>
      <c r="M36" s="4"/>
      <c r="N36" s="4"/>
      <c r="O36" s="4"/>
      <c r="P36" s="4"/>
      <c r="Q36" s="4"/>
      <c r="R36" s="4"/>
      <c r="S36" s="4"/>
      <c r="T36" s="4"/>
      <c r="U36" s="4"/>
      <c r="V36" s="4"/>
      <c r="W36" s="4"/>
      <c r="X36" s="4"/>
      <c r="Y36" s="4"/>
      <c r="Z36" s="4"/>
    </row>
    <row r="37" spans="1:26">
      <c r="A37" s="4"/>
      <c r="B37" s="4"/>
      <c r="C37" s="4"/>
      <c r="D37" s="4"/>
      <c r="E37" s="4"/>
      <c r="F37" s="4"/>
      <c r="G37" s="4"/>
      <c r="H37" s="4"/>
      <c r="I37" s="4"/>
      <c r="J37" s="4"/>
      <c r="K37" s="4"/>
      <c r="L37" s="4"/>
      <c r="M37" s="4"/>
      <c r="N37" s="4"/>
      <c r="O37" s="4"/>
      <c r="P37" s="4"/>
      <c r="Q37" s="4"/>
      <c r="R37" s="4"/>
      <c r="S37" s="4"/>
      <c r="T37" s="4"/>
      <c r="U37" s="4"/>
      <c r="V37" s="4"/>
      <c r="W37" s="4"/>
      <c r="X37" s="4"/>
      <c r="Y37" s="4"/>
      <c r="Z37" s="4"/>
    </row>
    <row r="38" spans="1:26">
      <c r="A38" s="4"/>
      <c r="B38" s="4"/>
      <c r="C38" s="4"/>
      <c r="D38" s="4"/>
      <c r="E38" s="4"/>
      <c r="F38" s="4"/>
      <c r="G38" s="4"/>
      <c r="H38" s="4"/>
      <c r="I38" s="4"/>
      <c r="J38" s="4"/>
      <c r="K38" s="4"/>
      <c r="L38" s="4"/>
      <c r="M38" s="4"/>
      <c r="N38" s="4"/>
      <c r="O38" s="4"/>
      <c r="P38" s="4"/>
      <c r="Q38" s="4"/>
      <c r="R38" s="4"/>
      <c r="S38" s="4"/>
      <c r="T38" s="4"/>
      <c r="U38" s="4"/>
      <c r="V38" s="4"/>
      <c r="W38" s="4"/>
      <c r="X38" s="4"/>
      <c r="Y38" s="4"/>
      <c r="Z38" s="4"/>
    </row>
    <row r="39" spans="1:26">
      <c r="A39" s="4"/>
      <c r="B39" s="4"/>
      <c r="C39" s="4"/>
      <c r="D39" s="4"/>
      <c r="E39" s="4"/>
      <c r="F39" s="4"/>
      <c r="G39" s="4"/>
      <c r="H39" s="4"/>
      <c r="I39" s="4"/>
      <c r="J39" s="4"/>
      <c r="K39" s="4"/>
      <c r="L39" s="4"/>
      <c r="M39" s="4"/>
      <c r="N39" s="4"/>
      <c r="O39" s="4"/>
      <c r="P39" s="4"/>
      <c r="Q39" s="4"/>
      <c r="R39" s="4"/>
      <c r="S39" s="4"/>
      <c r="T39" s="4"/>
      <c r="U39" s="4"/>
      <c r="V39" s="4"/>
      <c r="W39" s="4"/>
      <c r="X39" s="4"/>
      <c r="Y39" s="4"/>
      <c r="Z39" s="4"/>
    </row>
    <row r="40" spans="1:26">
      <c r="A40" s="4"/>
      <c r="B40" s="4"/>
      <c r="C40" s="4"/>
      <c r="D40" s="4"/>
      <c r="E40" s="4"/>
      <c r="F40" s="4"/>
      <c r="G40" s="4"/>
      <c r="H40" s="4"/>
      <c r="I40" s="4"/>
      <c r="J40" s="4"/>
      <c r="K40" s="4"/>
      <c r="L40" s="4"/>
      <c r="M40" s="4"/>
      <c r="N40" s="4"/>
      <c r="O40" s="4"/>
      <c r="P40" s="4"/>
      <c r="Q40" s="4"/>
      <c r="R40" s="4"/>
      <c r="S40" s="4"/>
      <c r="T40" s="4"/>
      <c r="U40" s="4"/>
      <c r="V40" s="4"/>
      <c r="W40" s="4"/>
      <c r="X40" s="4"/>
      <c r="Y40" s="4"/>
      <c r="Z40" s="4"/>
    </row>
    <row r="41" spans="1:26">
      <c r="A41" s="4"/>
      <c r="B41" s="4"/>
      <c r="C41" s="4"/>
      <c r="D41" s="4"/>
      <c r="E41" s="4"/>
      <c r="F41" s="4"/>
      <c r="G41" s="4"/>
      <c r="H41" s="4"/>
      <c r="I41" s="4"/>
      <c r="J41" s="4"/>
      <c r="K41" s="4"/>
      <c r="L41" s="4"/>
      <c r="M41" s="4"/>
      <c r="N41" s="4"/>
      <c r="O41" s="4"/>
      <c r="P41" s="4"/>
      <c r="Q41" s="4"/>
      <c r="R41" s="4"/>
      <c r="S41" s="4"/>
      <c r="T41" s="4"/>
      <c r="U41" s="4"/>
      <c r="V41" s="4"/>
      <c r="W41" s="4"/>
      <c r="X41" s="4"/>
      <c r="Y41" s="4"/>
      <c r="Z41" s="4"/>
    </row>
    <row r="42" spans="1:26">
      <c r="A42" s="4"/>
      <c r="B42" s="4"/>
      <c r="C42" s="4"/>
      <c r="D42" s="4"/>
      <c r="E42" s="4"/>
      <c r="F42" s="4"/>
      <c r="G42" s="4"/>
      <c r="H42" s="4"/>
      <c r="I42" s="4"/>
      <c r="J42" s="4"/>
      <c r="K42" s="4"/>
      <c r="L42" s="4"/>
      <c r="M42" s="4"/>
      <c r="N42" s="4"/>
      <c r="O42" s="4"/>
      <c r="P42" s="4"/>
      <c r="Q42" s="4"/>
      <c r="R42" s="4"/>
      <c r="S42" s="4"/>
      <c r="T42" s="4"/>
      <c r="U42" s="4"/>
      <c r="V42" s="4"/>
      <c r="W42" s="4"/>
      <c r="X42" s="4"/>
      <c r="Y42" s="4"/>
      <c r="Z42" s="4"/>
    </row>
    <row r="43" spans="1:26">
      <c r="A43" s="4"/>
      <c r="B43" s="4"/>
      <c r="C43" s="4"/>
      <c r="D43" s="4"/>
      <c r="E43" s="4"/>
      <c r="F43" s="4"/>
      <c r="G43" s="4"/>
      <c r="H43" s="4"/>
      <c r="I43" s="4"/>
      <c r="J43" s="4"/>
      <c r="K43" s="4"/>
      <c r="L43" s="4"/>
      <c r="M43" s="4"/>
      <c r="N43" s="4"/>
      <c r="O43" s="4"/>
      <c r="P43" s="4"/>
      <c r="Q43" s="4"/>
      <c r="R43" s="4"/>
      <c r="S43" s="4"/>
      <c r="T43" s="4"/>
      <c r="U43" s="4"/>
      <c r="V43" s="4"/>
      <c r="W43" s="4"/>
      <c r="X43" s="4"/>
      <c r="Y43" s="4"/>
      <c r="Z43" s="4"/>
    </row>
    <row r="44" spans="1:26">
      <c r="A44" s="4"/>
      <c r="B44" s="4"/>
      <c r="C44" s="4"/>
      <c r="D44" s="4"/>
      <c r="E44" s="4"/>
      <c r="F44" s="4"/>
      <c r="G44" s="4"/>
      <c r="H44" s="4"/>
      <c r="I44" s="4"/>
      <c r="J44" s="4"/>
      <c r="K44" s="4"/>
      <c r="L44" s="4"/>
      <c r="M44" s="4"/>
      <c r="N44" s="4"/>
      <c r="O44" s="4"/>
      <c r="P44" s="4"/>
      <c r="Q44" s="4"/>
      <c r="R44" s="4"/>
      <c r="S44" s="4"/>
      <c r="T44" s="4"/>
      <c r="U44" s="4"/>
      <c r="V44" s="4"/>
      <c r="W44" s="4"/>
      <c r="X44" s="4"/>
      <c r="Y44" s="4"/>
      <c r="Z44" s="4"/>
    </row>
    <row r="45" spans="1:26">
      <c r="A45" s="4"/>
      <c r="B45" s="4"/>
      <c r="C45" s="4"/>
      <c r="D45" s="4"/>
      <c r="E45" s="4"/>
      <c r="F45" s="4"/>
      <c r="G45" s="4"/>
      <c r="H45" s="4"/>
      <c r="I45" s="4"/>
      <c r="J45" s="4"/>
      <c r="K45" s="4"/>
      <c r="L45" s="4"/>
      <c r="M45" s="4"/>
      <c r="N45" s="4"/>
      <c r="O45" s="4"/>
      <c r="P45" s="4"/>
      <c r="Q45" s="4"/>
      <c r="R45" s="4"/>
      <c r="S45" s="4"/>
      <c r="T45" s="4"/>
      <c r="U45" s="4"/>
      <c r="V45" s="4"/>
      <c r="W45" s="4"/>
      <c r="X45" s="4"/>
      <c r="Y45" s="4"/>
      <c r="Z45" s="4"/>
    </row>
    <row r="46" spans="1:26">
      <c r="A46" s="4"/>
      <c r="B46" s="4"/>
      <c r="C46" s="4"/>
      <c r="D46" s="4"/>
      <c r="E46" s="4"/>
      <c r="F46" s="4"/>
      <c r="G46" s="4"/>
      <c r="H46" s="4"/>
      <c r="I46" s="4"/>
      <c r="J46" s="4"/>
      <c r="K46" s="4"/>
      <c r="L46" s="4"/>
      <c r="M46" s="4"/>
      <c r="N46" s="4"/>
      <c r="O46" s="4"/>
      <c r="P46" s="4"/>
      <c r="Q46" s="4"/>
      <c r="R46" s="4"/>
      <c r="S46" s="4"/>
      <c r="T46" s="4"/>
      <c r="U46" s="4"/>
      <c r="V46" s="4"/>
      <c r="W46" s="4"/>
      <c r="X46" s="4"/>
      <c r="Y46" s="4"/>
      <c r="Z46" s="4"/>
    </row>
    <row r="47" spans="1:26">
      <c r="A47" s="4"/>
      <c r="B47" s="4"/>
      <c r="C47" s="4"/>
      <c r="D47" s="4"/>
      <c r="E47" s="4"/>
      <c r="F47" s="4"/>
      <c r="G47" s="4"/>
      <c r="H47" s="4"/>
      <c r="I47" s="4"/>
      <c r="J47" s="4"/>
      <c r="K47" s="4"/>
      <c r="L47" s="4"/>
      <c r="M47" s="4"/>
      <c r="N47" s="4"/>
      <c r="O47" s="4"/>
      <c r="P47" s="4"/>
      <c r="Q47" s="4"/>
      <c r="R47" s="4"/>
      <c r="S47" s="4"/>
      <c r="T47" s="4"/>
      <c r="U47" s="4"/>
      <c r="V47" s="4"/>
      <c r="W47" s="4"/>
      <c r="X47" s="4"/>
      <c r="Y47" s="4"/>
      <c r="Z47" s="4"/>
    </row>
    <row r="48" spans="1:26">
      <c r="A48" s="4"/>
      <c r="B48" s="4"/>
      <c r="C48" s="4"/>
      <c r="D48" s="4"/>
      <c r="E48" s="4"/>
      <c r="F48" s="4"/>
      <c r="G48" s="4"/>
      <c r="H48" s="4"/>
      <c r="I48" s="4"/>
      <c r="J48" s="4"/>
      <c r="K48" s="4"/>
      <c r="L48" s="4"/>
      <c r="M48" s="4"/>
      <c r="N48" s="4"/>
      <c r="O48" s="4"/>
      <c r="P48" s="4"/>
      <c r="Q48" s="4"/>
      <c r="R48" s="4"/>
      <c r="S48" s="4"/>
      <c r="T48" s="4"/>
      <c r="U48" s="4"/>
      <c r="V48" s="4"/>
      <c r="W48" s="4"/>
      <c r="X48" s="4"/>
      <c r="Y48" s="4"/>
      <c r="Z48" s="4"/>
    </row>
    <row r="49" spans="1:26">
      <c r="A49" s="4"/>
      <c r="B49" s="4"/>
      <c r="C49" s="4"/>
      <c r="D49" s="4"/>
      <c r="E49" s="4"/>
      <c r="F49" s="4"/>
      <c r="G49" s="4"/>
      <c r="H49" s="4"/>
      <c r="I49" s="4"/>
      <c r="J49" s="4"/>
      <c r="K49" s="4"/>
      <c r="L49" s="4"/>
      <c r="M49" s="4"/>
      <c r="N49" s="4"/>
      <c r="O49" s="4"/>
      <c r="P49" s="4"/>
      <c r="Q49" s="4"/>
      <c r="R49" s="4"/>
      <c r="S49" s="4"/>
      <c r="T49" s="4"/>
      <c r="U49" s="4"/>
      <c r="V49" s="4"/>
      <c r="W49" s="4"/>
      <c r="X49" s="4"/>
      <c r="Y49" s="4"/>
      <c r="Z49" s="4"/>
    </row>
    <row r="50" spans="1:26">
      <c r="A50" s="4"/>
      <c r="B50" s="4"/>
      <c r="C50" s="4"/>
      <c r="D50" s="4"/>
      <c r="E50" s="4"/>
      <c r="F50" s="4"/>
      <c r="G50" s="4"/>
      <c r="H50" s="4"/>
      <c r="I50" s="4"/>
      <c r="J50" s="4"/>
      <c r="K50" s="4"/>
      <c r="L50" s="4"/>
      <c r="M50" s="4"/>
      <c r="N50" s="4"/>
      <c r="O50" s="4"/>
      <c r="P50" s="4"/>
      <c r="Q50" s="4"/>
      <c r="R50" s="4"/>
      <c r="S50" s="4"/>
      <c r="T50" s="4"/>
      <c r="U50" s="4"/>
      <c r="V50" s="4"/>
      <c r="W50" s="4"/>
      <c r="X50" s="4"/>
      <c r="Y50" s="4"/>
      <c r="Z50" s="4"/>
    </row>
    <row r="51" spans="1:26">
      <c r="A51" s="4"/>
      <c r="B51" s="4"/>
      <c r="C51" s="4"/>
      <c r="D51" s="4"/>
      <c r="E51" s="4"/>
      <c r="F51" s="4"/>
      <c r="G51" s="4"/>
      <c r="H51" s="4"/>
      <c r="I51" s="4"/>
      <c r="J51" s="4"/>
      <c r="K51" s="4"/>
      <c r="L51" s="4"/>
      <c r="M51" s="4"/>
      <c r="N51" s="4"/>
      <c r="O51" s="4"/>
      <c r="P51" s="4"/>
      <c r="Q51" s="4"/>
      <c r="R51" s="4"/>
      <c r="S51" s="4"/>
      <c r="T51" s="4"/>
      <c r="U51" s="4"/>
      <c r="V51" s="4"/>
      <c r="W51" s="4"/>
      <c r="X51" s="4"/>
      <c r="Y51" s="4"/>
      <c r="Z51" s="4"/>
    </row>
    <row r="52" spans="1:26">
      <c r="A52" s="4"/>
      <c r="B52" s="4"/>
      <c r="C52" s="4"/>
      <c r="D52" s="4"/>
      <c r="E52" s="4"/>
      <c r="F52" s="4"/>
      <c r="G52" s="4"/>
      <c r="H52" s="4"/>
      <c r="I52" s="4"/>
      <c r="J52" s="4"/>
      <c r="K52" s="4"/>
      <c r="L52" s="4"/>
      <c r="M52" s="4"/>
      <c r="N52" s="4"/>
      <c r="O52" s="4"/>
      <c r="P52" s="4"/>
      <c r="Q52" s="4"/>
      <c r="R52" s="4"/>
      <c r="S52" s="4"/>
      <c r="T52" s="4"/>
      <c r="U52" s="4"/>
      <c r="V52" s="4"/>
      <c r="W52" s="4"/>
      <c r="X52" s="4"/>
      <c r="Y52" s="4"/>
      <c r="Z52" s="4"/>
    </row>
    <row r="53" spans="1:26">
      <c r="A53" s="4"/>
      <c r="B53" s="4"/>
      <c r="C53" s="4"/>
      <c r="D53" s="4"/>
      <c r="E53" s="4"/>
      <c r="F53" s="4"/>
      <c r="G53" s="4"/>
      <c r="H53" s="4"/>
      <c r="I53" s="4"/>
      <c r="J53" s="4"/>
      <c r="K53" s="4"/>
      <c r="L53" s="4"/>
      <c r="M53" s="4"/>
      <c r="N53" s="4"/>
      <c r="O53" s="4"/>
      <c r="P53" s="4"/>
      <c r="Q53" s="4"/>
      <c r="R53" s="4"/>
      <c r="S53" s="4"/>
      <c r="T53" s="4"/>
      <c r="U53" s="4"/>
      <c r="V53" s="4"/>
      <c r="W53" s="4"/>
      <c r="X53" s="4"/>
      <c r="Y53" s="4"/>
      <c r="Z53" s="4"/>
    </row>
    <row r="54" spans="1:26">
      <c r="A54" s="4"/>
      <c r="B54" s="4"/>
      <c r="C54" s="4"/>
      <c r="D54" s="4"/>
      <c r="E54" s="4"/>
      <c r="F54" s="4"/>
      <c r="G54" s="4"/>
      <c r="H54" s="4"/>
      <c r="I54" s="4"/>
      <c r="J54" s="4"/>
      <c r="K54" s="4"/>
      <c r="L54" s="4"/>
      <c r="M54" s="4"/>
      <c r="N54" s="4"/>
      <c r="O54" s="4"/>
      <c r="P54" s="4"/>
      <c r="Q54" s="4"/>
      <c r="R54" s="4"/>
      <c r="S54" s="4"/>
      <c r="T54" s="4"/>
      <c r="U54" s="4"/>
      <c r="V54" s="4"/>
      <c r="W54" s="4"/>
      <c r="X54" s="4"/>
      <c r="Y54" s="4"/>
      <c r="Z54" s="4"/>
    </row>
    <row r="55" spans="1:26">
      <c r="A55" s="4"/>
      <c r="B55" s="4"/>
      <c r="C55" s="4"/>
      <c r="D55" s="4"/>
      <c r="E55" s="4"/>
      <c r="F55" s="4"/>
      <c r="G55" s="4"/>
      <c r="H55" s="4"/>
      <c r="I55" s="4"/>
      <c r="J55" s="4"/>
      <c r="K55" s="4"/>
      <c r="L55" s="4"/>
      <c r="M55" s="4"/>
      <c r="N55" s="4"/>
      <c r="O55" s="4"/>
      <c r="P55" s="4"/>
      <c r="Q55" s="4"/>
      <c r="R55" s="4"/>
      <c r="S55" s="4"/>
      <c r="T55" s="4"/>
      <c r="U55" s="4"/>
      <c r="V55" s="4"/>
      <c r="W55" s="4"/>
      <c r="X55" s="4"/>
      <c r="Y55" s="4"/>
      <c r="Z55" s="4"/>
    </row>
    <row r="56" spans="1:26">
      <c r="A56" s="4"/>
      <c r="B56" s="4"/>
      <c r="C56" s="4"/>
      <c r="D56" s="4"/>
      <c r="E56" s="4"/>
      <c r="F56" s="4"/>
      <c r="G56" s="4"/>
      <c r="H56" s="4"/>
      <c r="I56" s="4"/>
      <c r="J56" s="4"/>
      <c r="K56" s="4"/>
      <c r="L56" s="4"/>
      <c r="M56" s="4"/>
      <c r="N56" s="4"/>
      <c r="O56" s="4"/>
      <c r="P56" s="4"/>
      <c r="Q56" s="4"/>
      <c r="R56" s="4"/>
      <c r="S56" s="4"/>
      <c r="T56" s="4"/>
      <c r="U56" s="4"/>
      <c r="V56" s="4"/>
      <c r="W56" s="4"/>
      <c r="X56" s="4"/>
      <c r="Y56" s="4"/>
      <c r="Z56" s="4"/>
    </row>
    <row r="57" spans="1:26">
      <c r="A57" s="4"/>
      <c r="B57" s="4"/>
      <c r="C57" s="4"/>
      <c r="D57" s="4"/>
      <c r="E57" s="4"/>
      <c r="F57" s="4"/>
      <c r="G57" s="4"/>
      <c r="H57" s="4"/>
      <c r="I57" s="4"/>
      <c r="J57" s="4"/>
      <c r="K57" s="4"/>
      <c r="L57" s="4"/>
      <c r="M57" s="4"/>
      <c r="N57" s="4"/>
      <c r="O57" s="4"/>
      <c r="P57" s="4"/>
      <c r="Q57" s="4"/>
      <c r="R57" s="4"/>
      <c r="S57" s="4"/>
      <c r="T57" s="4"/>
      <c r="U57" s="4"/>
      <c r="V57" s="4"/>
      <c r="W57" s="4"/>
      <c r="X57" s="4"/>
      <c r="Y57" s="4"/>
      <c r="Z57" s="4"/>
    </row>
    <row r="58" spans="1:26">
      <c r="A58" s="4"/>
      <c r="B58" s="4"/>
      <c r="C58" s="4"/>
      <c r="D58" s="4"/>
      <c r="E58" s="4"/>
      <c r="F58" s="4"/>
      <c r="G58" s="4"/>
      <c r="H58" s="4"/>
      <c r="I58" s="4"/>
      <c r="J58" s="4"/>
      <c r="K58" s="4"/>
      <c r="L58" s="4"/>
      <c r="M58" s="4"/>
      <c r="N58" s="4"/>
      <c r="O58" s="4"/>
      <c r="P58" s="4"/>
      <c r="Q58" s="4"/>
      <c r="R58" s="4"/>
      <c r="S58" s="4"/>
      <c r="T58" s="4"/>
      <c r="U58" s="4"/>
      <c r="V58" s="4"/>
      <c r="W58" s="4"/>
      <c r="X58" s="4"/>
      <c r="Y58" s="4"/>
      <c r="Z58" s="4"/>
    </row>
    <row r="59" spans="1:26">
      <c r="A59" s="4"/>
      <c r="B59" s="4"/>
      <c r="C59" s="4"/>
      <c r="D59" s="4"/>
      <c r="E59" s="4"/>
      <c r="F59" s="4"/>
      <c r="G59" s="4"/>
      <c r="H59" s="4"/>
      <c r="I59" s="4"/>
      <c r="J59" s="4"/>
      <c r="K59" s="4"/>
      <c r="L59" s="4"/>
      <c r="M59" s="4"/>
      <c r="N59" s="4"/>
      <c r="O59" s="4"/>
      <c r="P59" s="4"/>
      <c r="Q59" s="4"/>
      <c r="R59" s="4"/>
      <c r="S59" s="4"/>
      <c r="T59" s="4"/>
      <c r="U59" s="4"/>
      <c r="V59" s="4"/>
      <c r="W59" s="4"/>
      <c r="X59" s="4"/>
      <c r="Y59" s="4"/>
      <c r="Z59" s="4"/>
    </row>
    <row r="60" spans="1:26">
      <c r="A60" s="4"/>
      <c r="B60" s="4"/>
      <c r="C60" s="4"/>
      <c r="D60" s="4"/>
      <c r="E60" s="4"/>
      <c r="F60" s="4"/>
      <c r="G60" s="4"/>
      <c r="H60" s="4"/>
      <c r="I60" s="4"/>
      <c r="J60" s="4"/>
      <c r="K60" s="4"/>
      <c r="L60" s="4"/>
      <c r="M60" s="4"/>
      <c r="N60" s="4"/>
      <c r="O60" s="4"/>
      <c r="P60" s="4"/>
      <c r="Q60" s="4"/>
      <c r="R60" s="4"/>
      <c r="S60" s="4"/>
      <c r="T60" s="4"/>
      <c r="U60" s="4"/>
      <c r="V60" s="4"/>
      <c r="W60" s="4"/>
      <c r="X60" s="4"/>
      <c r="Y60" s="4"/>
      <c r="Z60" s="4"/>
    </row>
    <row r="61" spans="1:26">
      <c r="A61" s="4"/>
      <c r="B61" s="4"/>
      <c r="C61" s="4"/>
      <c r="D61" s="4"/>
      <c r="E61" s="4"/>
      <c r="F61" s="4"/>
      <c r="G61" s="4"/>
      <c r="H61" s="4"/>
      <c r="I61" s="4"/>
      <c r="J61" s="4"/>
      <c r="K61" s="4"/>
      <c r="L61" s="4"/>
      <c r="M61" s="4"/>
      <c r="N61" s="4"/>
      <c r="O61" s="4"/>
      <c r="P61" s="4"/>
      <c r="Q61" s="4"/>
      <c r="R61" s="4"/>
      <c r="S61" s="4"/>
      <c r="T61" s="4"/>
      <c r="U61" s="4"/>
      <c r="V61" s="4"/>
      <c r="W61" s="4"/>
      <c r="X61" s="4"/>
      <c r="Y61" s="4"/>
      <c r="Z61" s="4"/>
    </row>
    <row r="62" spans="1:26">
      <c r="A62" s="4"/>
      <c r="B62" s="4"/>
      <c r="C62" s="4"/>
      <c r="D62" s="4"/>
      <c r="E62" s="4"/>
      <c r="F62" s="4"/>
      <c r="G62" s="4"/>
      <c r="H62" s="4"/>
      <c r="I62" s="4"/>
      <c r="J62" s="4"/>
      <c r="K62" s="4"/>
      <c r="L62" s="4"/>
      <c r="M62" s="4"/>
      <c r="N62" s="4"/>
      <c r="O62" s="4"/>
      <c r="P62" s="4"/>
      <c r="Q62" s="4"/>
      <c r="R62" s="4"/>
      <c r="S62" s="4"/>
      <c r="T62" s="4"/>
      <c r="U62" s="4"/>
      <c r="V62" s="4"/>
      <c r="W62" s="4"/>
      <c r="X62" s="4"/>
      <c r="Y62" s="4"/>
      <c r="Z62" s="4"/>
    </row>
    <row r="63" spans="1:26">
      <c r="A63" s="4"/>
      <c r="B63" s="4"/>
      <c r="C63" s="4"/>
      <c r="D63" s="4"/>
      <c r="E63" s="4"/>
      <c r="F63" s="4"/>
      <c r="G63" s="4"/>
      <c r="H63" s="4"/>
      <c r="I63" s="4"/>
      <c r="J63" s="4"/>
      <c r="K63" s="4"/>
      <c r="L63" s="4"/>
      <c r="M63" s="4"/>
      <c r="N63" s="4"/>
      <c r="O63" s="4"/>
      <c r="P63" s="4"/>
      <c r="Q63" s="4"/>
      <c r="R63" s="4"/>
      <c r="S63" s="4"/>
      <c r="T63" s="4"/>
      <c r="U63" s="4"/>
      <c r="V63" s="4"/>
      <c r="W63" s="4"/>
      <c r="X63" s="4"/>
      <c r="Y63" s="4"/>
      <c r="Z63" s="4"/>
    </row>
    <row r="64" spans="1:26">
      <c r="A64" s="4"/>
      <c r="B64" s="4"/>
      <c r="C64" s="4"/>
      <c r="D64" s="4"/>
      <c r="E64" s="4"/>
      <c r="F64" s="4"/>
      <c r="G64" s="4"/>
      <c r="H64" s="4"/>
      <c r="I64" s="4"/>
      <c r="J64" s="4"/>
      <c r="K64" s="4"/>
      <c r="L64" s="4"/>
      <c r="M64" s="4"/>
      <c r="N64" s="4"/>
      <c r="O64" s="4"/>
      <c r="P64" s="4"/>
      <c r="Q64" s="4"/>
      <c r="R64" s="4"/>
      <c r="S64" s="4"/>
      <c r="T64" s="4"/>
      <c r="U64" s="4"/>
      <c r="V64" s="4"/>
      <c r="W64" s="4"/>
      <c r="X64" s="4"/>
      <c r="Y64" s="4"/>
      <c r="Z64" s="4"/>
    </row>
    <row r="65" spans="1:26">
      <c r="A65" s="4"/>
      <c r="B65" s="4"/>
      <c r="C65" s="4"/>
      <c r="D65" s="4"/>
      <c r="E65" s="4"/>
      <c r="F65" s="4"/>
      <c r="G65" s="4"/>
      <c r="H65" s="4"/>
      <c r="I65" s="4"/>
      <c r="J65" s="4"/>
      <c r="K65" s="4"/>
      <c r="L65" s="4"/>
      <c r="M65" s="4"/>
      <c r="N65" s="4"/>
      <c r="O65" s="4"/>
      <c r="P65" s="4"/>
      <c r="Q65" s="4"/>
      <c r="R65" s="4"/>
      <c r="S65" s="4"/>
      <c r="T65" s="4"/>
      <c r="U65" s="4"/>
      <c r="V65" s="4"/>
      <c r="W65" s="4"/>
      <c r="X65" s="4"/>
      <c r="Y65" s="4"/>
      <c r="Z65" s="4"/>
    </row>
    <row r="66" spans="1:26">
      <c r="A66" s="4"/>
      <c r="B66" s="4"/>
      <c r="C66" s="4"/>
      <c r="D66" s="4"/>
      <c r="E66" s="4"/>
      <c r="F66" s="4"/>
      <c r="G66" s="4"/>
      <c r="H66" s="4"/>
      <c r="I66" s="4"/>
      <c r="J66" s="4"/>
      <c r="K66" s="4"/>
      <c r="L66" s="4"/>
      <c r="M66" s="4"/>
      <c r="N66" s="4"/>
      <c r="O66" s="4"/>
      <c r="P66" s="4"/>
      <c r="Q66" s="4"/>
      <c r="R66" s="4"/>
      <c r="S66" s="4"/>
      <c r="T66" s="4"/>
      <c r="U66" s="4"/>
      <c r="V66" s="4"/>
      <c r="W66" s="4"/>
      <c r="X66" s="4"/>
      <c r="Y66" s="4"/>
      <c r="Z66" s="4"/>
    </row>
    <row r="67" spans="1:26">
      <c r="A67" s="4"/>
      <c r="B67" s="4"/>
      <c r="C67" s="4"/>
      <c r="D67" s="4"/>
      <c r="E67" s="4"/>
      <c r="F67" s="4"/>
      <c r="G67" s="4"/>
      <c r="H67" s="4"/>
      <c r="I67" s="4"/>
      <c r="J67" s="4"/>
      <c r="K67" s="4"/>
      <c r="L67" s="4"/>
      <c r="M67" s="4"/>
      <c r="N67" s="4"/>
      <c r="O67" s="4"/>
      <c r="P67" s="4"/>
      <c r="Q67" s="4"/>
      <c r="R67" s="4"/>
      <c r="S67" s="4"/>
      <c r="T67" s="4"/>
      <c r="U67" s="4"/>
      <c r="V67" s="4"/>
      <c r="W67" s="4"/>
      <c r="X67" s="4"/>
      <c r="Y67" s="4"/>
      <c r="Z67" s="4"/>
    </row>
    <row r="68" spans="1:26">
      <c r="A68" s="4"/>
      <c r="B68" s="4"/>
      <c r="C68" s="4"/>
      <c r="D68" s="4"/>
      <c r="E68" s="4"/>
      <c r="F68" s="4"/>
      <c r="G68" s="4"/>
      <c r="H68" s="4"/>
      <c r="I68" s="4"/>
      <c r="J68" s="4"/>
      <c r="K68" s="4"/>
      <c r="L68" s="4"/>
      <c r="M68" s="4"/>
      <c r="N68" s="4"/>
      <c r="O68" s="4"/>
      <c r="P68" s="4"/>
      <c r="Q68" s="4"/>
      <c r="R68" s="4"/>
      <c r="S68" s="4"/>
      <c r="T68" s="4"/>
      <c r="U68" s="4"/>
      <c r="V68" s="4"/>
      <c r="W68" s="4"/>
      <c r="X68" s="4"/>
      <c r="Y68" s="4"/>
      <c r="Z68" s="4"/>
    </row>
    <row r="69" spans="1:26">
      <c r="A69" s="4"/>
      <c r="B69" s="4"/>
      <c r="C69" s="4"/>
      <c r="D69" s="4"/>
      <c r="E69" s="4"/>
      <c r="F69" s="4"/>
      <c r="G69" s="4"/>
      <c r="H69" s="4"/>
      <c r="I69" s="4"/>
      <c r="J69" s="4"/>
      <c r="K69" s="4"/>
      <c r="L69" s="4"/>
      <c r="M69" s="4"/>
      <c r="N69" s="4"/>
      <c r="O69" s="4"/>
      <c r="P69" s="4"/>
      <c r="Q69" s="4"/>
      <c r="R69" s="4"/>
      <c r="S69" s="4"/>
      <c r="T69" s="4"/>
      <c r="U69" s="4"/>
      <c r="V69" s="4"/>
      <c r="W69" s="4"/>
      <c r="X69" s="4"/>
      <c r="Y69" s="4"/>
      <c r="Z69" s="4"/>
    </row>
    <row r="70" spans="1:26">
      <c r="A70" s="4"/>
      <c r="B70" s="4"/>
      <c r="C70" s="4"/>
      <c r="D70" s="4"/>
      <c r="E70" s="4"/>
      <c r="F70" s="4"/>
      <c r="G70" s="4"/>
      <c r="H70" s="4"/>
      <c r="I70" s="4"/>
      <c r="J70" s="4"/>
      <c r="K70" s="4"/>
      <c r="L70" s="4"/>
      <c r="M70" s="4"/>
      <c r="N70" s="4"/>
      <c r="O70" s="4"/>
      <c r="P70" s="4"/>
      <c r="Q70" s="4"/>
      <c r="R70" s="4"/>
      <c r="S70" s="4"/>
      <c r="T70" s="4"/>
      <c r="U70" s="4"/>
      <c r="V70" s="4"/>
      <c r="W70" s="4"/>
      <c r="X70" s="4"/>
      <c r="Y70" s="4"/>
      <c r="Z70" s="4"/>
    </row>
    <row r="71" spans="1:26">
      <c r="A71" s="4"/>
      <c r="B71" s="4"/>
      <c r="C71" s="4"/>
      <c r="D71" s="4"/>
      <c r="E71" s="4"/>
      <c r="F71" s="4"/>
      <c r="G71" s="4"/>
      <c r="H71" s="4"/>
      <c r="I71" s="4"/>
      <c r="J71" s="4"/>
      <c r="K71" s="4"/>
      <c r="L71" s="4"/>
      <c r="M71" s="4"/>
      <c r="N71" s="4"/>
      <c r="O71" s="4"/>
      <c r="P71" s="4"/>
      <c r="Q71" s="4"/>
      <c r="R71" s="4"/>
      <c r="S71" s="4"/>
      <c r="T71" s="4"/>
      <c r="U71" s="4"/>
      <c r="V71" s="4"/>
      <c r="W71" s="4"/>
      <c r="X71" s="4"/>
      <c r="Y71" s="4"/>
      <c r="Z71" s="4"/>
    </row>
    <row r="72" spans="1:26">
      <c r="A72" s="4"/>
      <c r="B72" s="4"/>
      <c r="C72" s="4"/>
      <c r="D72" s="4"/>
      <c r="E72" s="4"/>
      <c r="F72" s="4"/>
      <c r="G72" s="4"/>
      <c r="H72" s="4"/>
      <c r="I72" s="4"/>
      <c r="J72" s="4"/>
      <c r="K72" s="4"/>
      <c r="L72" s="4"/>
      <c r="M72" s="4"/>
      <c r="N72" s="4"/>
      <c r="O72" s="4"/>
      <c r="P72" s="4"/>
      <c r="Q72" s="4"/>
      <c r="R72" s="4"/>
      <c r="S72" s="4"/>
      <c r="T72" s="4"/>
      <c r="U72" s="4"/>
      <c r="V72" s="4"/>
      <c r="W72" s="4"/>
      <c r="X72" s="4"/>
      <c r="Y72" s="4"/>
      <c r="Z72" s="4"/>
    </row>
    <row r="73" spans="1:26">
      <c r="A73" s="4"/>
      <c r="B73" s="4"/>
      <c r="C73" s="4"/>
      <c r="D73" s="4"/>
      <c r="E73" s="4"/>
      <c r="F73" s="4"/>
      <c r="G73" s="4"/>
      <c r="H73" s="4"/>
      <c r="I73" s="4"/>
      <c r="J73" s="4"/>
      <c r="K73" s="4"/>
      <c r="L73" s="4"/>
      <c r="M73" s="4"/>
      <c r="N73" s="4"/>
      <c r="O73" s="4"/>
      <c r="P73" s="4"/>
      <c r="Q73" s="4"/>
      <c r="R73" s="4"/>
      <c r="S73" s="4"/>
      <c r="T73" s="4"/>
      <c r="U73" s="4"/>
      <c r="V73" s="4"/>
      <c r="W73" s="4"/>
      <c r="X73" s="4"/>
      <c r="Y73" s="4"/>
      <c r="Z73" s="4"/>
    </row>
    <row r="74" spans="1:26">
      <c r="A74" s="4"/>
      <c r="B74" s="4"/>
      <c r="C74" s="4"/>
      <c r="D74" s="4"/>
      <c r="E74" s="4"/>
      <c r="F74" s="4"/>
      <c r="G74" s="4"/>
      <c r="H74" s="4"/>
      <c r="I74" s="4"/>
      <c r="J74" s="4"/>
      <c r="K74" s="4"/>
      <c r="L74" s="4"/>
      <c r="M74" s="4"/>
      <c r="N74" s="4"/>
      <c r="O74" s="4"/>
      <c r="P74" s="4"/>
      <c r="Q74" s="4"/>
      <c r="R74" s="4"/>
      <c r="S74" s="4"/>
      <c r="T74" s="4"/>
      <c r="U74" s="4"/>
      <c r="V74" s="4"/>
      <c r="W74" s="4"/>
      <c r="X74" s="4"/>
      <c r="Y74" s="4"/>
      <c r="Z74" s="4"/>
    </row>
    <row r="75" spans="1:26">
      <c r="A75" s="4"/>
      <c r="B75" s="4"/>
      <c r="C75" s="4"/>
      <c r="D75" s="4"/>
      <c r="E75" s="4"/>
      <c r="F75" s="4"/>
      <c r="G75" s="4"/>
      <c r="H75" s="4"/>
      <c r="I75" s="4"/>
      <c r="J75" s="4"/>
      <c r="K75" s="4"/>
      <c r="L75" s="4"/>
      <c r="M75" s="4"/>
      <c r="N75" s="4"/>
      <c r="O75" s="4"/>
      <c r="P75" s="4"/>
      <c r="Q75" s="4"/>
      <c r="R75" s="4"/>
      <c r="S75" s="4"/>
      <c r="T75" s="4"/>
      <c r="U75" s="4"/>
      <c r="V75" s="4"/>
      <c r="W75" s="4"/>
      <c r="X75" s="4"/>
      <c r="Y75" s="4"/>
      <c r="Z75" s="4"/>
    </row>
    <row r="76" spans="1:26">
      <c r="A76" s="4"/>
      <c r="B76" s="4"/>
      <c r="C76" s="4"/>
      <c r="D76" s="4"/>
      <c r="E76" s="4"/>
      <c r="F76" s="4"/>
      <c r="G76" s="4"/>
      <c r="H76" s="4"/>
      <c r="I76" s="4"/>
      <c r="J76" s="4"/>
      <c r="K76" s="4"/>
      <c r="L76" s="4"/>
      <c r="M76" s="4"/>
      <c r="N76" s="4"/>
      <c r="O76" s="4"/>
      <c r="P76" s="4"/>
      <c r="Q76" s="4"/>
      <c r="R76" s="4"/>
      <c r="S76" s="4"/>
      <c r="T76" s="4"/>
      <c r="U76" s="4"/>
      <c r="V76" s="4"/>
      <c r="W76" s="4"/>
      <c r="X76" s="4"/>
      <c r="Y76" s="4"/>
      <c r="Z76" s="4"/>
    </row>
    <row r="77" spans="1:26">
      <c r="A77" s="4"/>
      <c r="B77" s="4"/>
      <c r="C77" s="4"/>
      <c r="D77" s="4"/>
      <c r="E77" s="4"/>
      <c r="F77" s="4"/>
      <c r="G77" s="4"/>
      <c r="H77" s="4"/>
      <c r="I77" s="4"/>
      <c r="J77" s="4"/>
      <c r="K77" s="4"/>
      <c r="L77" s="4"/>
      <c r="M77" s="4"/>
      <c r="N77" s="4"/>
      <c r="O77" s="4"/>
      <c r="P77" s="4"/>
      <c r="Q77" s="4"/>
      <c r="R77" s="4"/>
      <c r="S77" s="4"/>
      <c r="T77" s="4"/>
      <c r="U77" s="4"/>
      <c r="V77" s="4"/>
      <c r="W77" s="4"/>
      <c r="X77" s="4"/>
      <c r="Y77" s="4"/>
      <c r="Z77" s="4"/>
    </row>
    <row r="78" spans="1:26">
      <c r="A78" s="4"/>
      <c r="B78" s="4"/>
      <c r="C78" s="4"/>
      <c r="D78" s="4"/>
      <c r="E78" s="4"/>
      <c r="F78" s="4"/>
      <c r="G78" s="4"/>
      <c r="H78" s="4"/>
      <c r="I78" s="4"/>
      <c r="J78" s="4"/>
      <c r="K78" s="4"/>
      <c r="L78" s="4"/>
      <c r="M78" s="4"/>
      <c r="N78" s="4"/>
      <c r="O78" s="4"/>
      <c r="P78" s="4"/>
      <c r="Q78" s="4"/>
      <c r="R78" s="4"/>
      <c r="S78" s="4"/>
      <c r="T78" s="4"/>
      <c r="U78" s="4"/>
      <c r="V78" s="4"/>
      <c r="W78" s="4"/>
      <c r="X78" s="4"/>
      <c r="Y78" s="4"/>
      <c r="Z78" s="4"/>
    </row>
    <row r="79" spans="1:26">
      <c r="A79" s="4"/>
      <c r="B79" s="4"/>
      <c r="C79" s="4"/>
      <c r="D79" s="4"/>
      <c r="E79" s="4"/>
      <c r="F79" s="4"/>
      <c r="G79" s="4"/>
      <c r="H79" s="4"/>
      <c r="I79" s="4"/>
      <c r="J79" s="4"/>
      <c r="K79" s="4"/>
      <c r="L79" s="4"/>
      <c r="M79" s="4"/>
      <c r="N79" s="4"/>
      <c r="O79" s="4"/>
      <c r="P79" s="4"/>
      <c r="Q79" s="4"/>
      <c r="R79" s="4"/>
      <c r="S79" s="4"/>
      <c r="T79" s="4"/>
      <c r="U79" s="4"/>
      <c r="V79" s="4"/>
      <c r="W79" s="4"/>
      <c r="X79" s="4"/>
      <c r="Y79" s="4"/>
      <c r="Z79" s="4"/>
    </row>
    <row r="80" spans="1:26">
      <c r="A80" s="4"/>
      <c r="B80" s="4"/>
      <c r="C80" s="4"/>
      <c r="D80" s="4"/>
      <c r="E80" s="4"/>
      <c r="F80" s="4"/>
      <c r="G80" s="4"/>
      <c r="H80" s="4"/>
      <c r="I80" s="4"/>
      <c r="J80" s="4"/>
      <c r="K80" s="4"/>
      <c r="L80" s="4"/>
      <c r="M80" s="4"/>
      <c r="N80" s="4"/>
      <c r="O80" s="4"/>
      <c r="P80" s="4"/>
      <c r="Q80" s="4"/>
      <c r="R80" s="4"/>
      <c r="S80" s="4"/>
      <c r="T80" s="4"/>
      <c r="U80" s="4"/>
      <c r="V80" s="4"/>
      <c r="W80" s="4"/>
      <c r="X80" s="4"/>
      <c r="Y80" s="4"/>
      <c r="Z80" s="4"/>
    </row>
    <row r="81" spans="1:26">
      <c r="A81" s="4"/>
      <c r="B81" s="4"/>
      <c r="C81" s="4"/>
      <c r="D81" s="4"/>
      <c r="E81" s="4"/>
      <c r="F81" s="4"/>
      <c r="G81" s="4"/>
      <c r="H81" s="4"/>
      <c r="I81" s="4"/>
      <c r="J81" s="4"/>
      <c r="K81" s="4"/>
      <c r="L81" s="4"/>
      <c r="M81" s="4"/>
      <c r="N81" s="4"/>
      <c r="O81" s="4"/>
      <c r="P81" s="4"/>
      <c r="Q81" s="4"/>
      <c r="R81" s="4"/>
      <c r="S81" s="4"/>
      <c r="T81" s="4"/>
      <c r="U81" s="4"/>
      <c r="V81" s="4"/>
      <c r="W81" s="4"/>
      <c r="X81" s="4"/>
      <c r="Y81" s="4"/>
      <c r="Z81" s="4"/>
    </row>
    <row r="82" spans="1:26">
      <c r="A82" s="4"/>
      <c r="B82" s="4"/>
      <c r="C82" s="4"/>
      <c r="D82" s="4"/>
      <c r="E82" s="4"/>
      <c r="F82" s="4"/>
      <c r="G82" s="4"/>
      <c r="H82" s="4"/>
      <c r="I82" s="4"/>
      <c r="J82" s="4"/>
      <c r="K82" s="4"/>
      <c r="L82" s="4"/>
      <c r="M82" s="4"/>
      <c r="N82" s="4"/>
      <c r="O82" s="4"/>
      <c r="P82" s="4"/>
      <c r="Q82" s="4"/>
      <c r="R82" s="4"/>
      <c r="S82" s="4"/>
      <c r="T82" s="4"/>
      <c r="U82" s="4"/>
      <c r="V82" s="4"/>
      <c r="W82" s="4"/>
      <c r="X82" s="4"/>
      <c r="Y82" s="4"/>
      <c r="Z82" s="4"/>
    </row>
    <row r="83" spans="1:26">
      <c r="A83" s="4"/>
      <c r="B83" s="4"/>
      <c r="C83" s="4"/>
      <c r="D83" s="4"/>
      <c r="E83" s="4"/>
      <c r="F83" s="4"/>
      <c r="G83" s="4"/>
      <c r="H83" s="4"/>
      <c r="I83" s="4"/>
      <c r="J83" s="4"/>
      <c r="K83" s="4"/>
      <c r="L83" s="4"/>
      <c r="M83" s="4"/>
      <c r="N83" s="4"/>
      <c r="O83" s="4"/>
      <c r="P83" s="4"/>
      <c r="Q83" s="4"/>
      <c r="R83" s="4"/>
      <c r="S83" s="4"/>
      <c r="T83" s="4"/>
      <c r="U83" s="4"/>
      <c r="V83" s="4"/>
      <c r="W83" s="4"/>
      <c r="X83" s="4"/>
      <c r="Y83" s="4"/>
      <c r="Z83" s="4"/>
    </row>
    <row r="84" spans="1:26">
      <c r="A84" s="4"/>
      <c r="B84" s="4"/>
      <c r="C84" s="4"/>
      <c r="D84" s="4"/>
      <c r="E84" s="4"/>
      <c r="F84" s="4"/>
      <c r="G84" s="4"/>
      <c r="H84" s="4"/>
      <c r="I84" s="4"/>
      <c r="J84" s="4"/>
      <c r="K84" s="4"/>
      <c r="L84" s="4"/>
      <c r="M84" s="4"/>
      <c r="N84" s="4"/>
      <c r="O84" s="4"/>
      <c r="P84" s="4"/>
      <c r="Q84" s="4"/>
      <c r="R84" s="4"/>
      <c r="S84" s="4"/>
      <c r="T84" s="4"/>
      <c r="U84" s="4"/>
      <c r="V84" s="4"/>
      <c r="W84" s="4"/>
      <c r="X84" s="4"/>
      <c r="Y84" s="4"/>
      <c r="Z84" s="4"/>
    </row>
    <row r="85" spans="1:26">
      <c r="A85" s="4"/>
      <c r="B85" s="4"/>
      <c r="C85" s="4"/>
      <c r="D85" s="4"/>
      <c r="E85" s="4"/>
      <c r="F85" s="4"/>
      <c r="G85" s="4"/>
      <c r="H85" s="4"/>
      <c r="I85" s="4"/>
      <c r="J85" s="4"/>
      <c r="K85" s="4"/>
      <c r="L85" s="4"/>
      <c r="M85" s="4"/>
      <c r="N85" s="4"/>
      <c r="O85" s="4"/>
      <c r="P85" s="4"/>
      <c r="Q85" s="4"/>
      <c r="R85" s="4"/>
      <c r="S85" s="4"/>
      <c r="T85" s="4"/>
      <c r="U85" s="4"/>
      <c r="V85" s="4"/>
      <c r="W85" s="4"/>
      <c r="X85" s="4"/>
      <c r="Y85" s="4"/>
      <c r="Z85" s="4"/>
    </row>
    <row r="86" spans="1:26">
      <c r="A86" s="4"/>
      <c r="B86" s="4"/>
      <c r="C86" s="4"/>
      <c r="D86" s="4"/>
      <c r="E86" s="4"/>
      <c r="F86" s="4"/>
      <c r="G86" s="4"/>
      <c r="H86" s="4"/>
      <c r="I86" s="4"/>
      <c r="J86" s="4"/>
      <c r="K86" s="4"/>
      <c r="L86" s="4"/>
      <c r="M86" s="4"/>
      <c r="N86" s="4"/>
      <c r="O86" s="4"/>
      <c r="P86" s="4"/>
      <c r="Q86" s="4"/>
      <c r="R86" s="4"/>
      <c r="S86" s="4"/>
      <c r="T86" s="4"/>
      <c r="U86" s="4"/>
      <c r="V86" s="4"/>
      <c r="W86" s="4"/>
      <c r="X86" s="4"/>
      <c r="Y86" s="4"/>
      <c r="Z86" s="4"/>
    </row>
    <row r="87" spans="1:26">
      <c r="A87" s="4"/>
      <c r="B87" s="4"/>
      <c r="C87" s="4"/>
      <c r="D87" s="4"/>
      <c r="E87" s="4"/>
      <c r="F87" s="4"/>
      <c r="G87" s="4"/>
      <c r="H87" s="4"/>
      <c r="I87" s="4"/>
      <c r="J87" s="4"/>
      <c r="K87" s="4"/>
      <c r="L87" s="4"/>
      <c r="M87" s="4"/>
      <c r="N87" s="4"/>
      <c r="O87" s="4"/>
      <c r="P87" s="4"/>
      <c r="Q87" s="4"/>
      <c r="R87" s="4"/>
      <c r="S87" s="4"/>
      <c r="T87" s="4"/>
      <c r="U87" s="4"/>
      <c r="V87" s="4"/>
      <c r="W87" s="4"/>
      <c r="X87" s="4"/>
      <c r="Y87" s="4"/>
      <c r="Z87" s="4"/>
    </row>
    <row r="88" spans="1:26">
      <c r="A88" s="4"/>
      <c r="B88" s="4"/>
      <c r="C88" s="4"/>
      <c r="D88" s="4"/>
      <c r="E88" s="4"/>
      <c r="F88" s="4"/>
      <c r="G88" s="4"/>
      <c r="H88" s="4"/>
      <c r="I88" s="4"/>
      <c r="J88" s="4"/>
      <c r="K88" s="4"/>
      <c r="L88" s="4"/>
      <c r="M88" s="4"/>
      <c r="N88" s="4"/>
      <c r="O88" s="4"/>
      <c r="P88" s="4"/>
      <c r="Q88" s="4"/>
      <c r="R88" s="4"/>
      <c r="S88" s="4"/>
      <c r="T88" s="4"/>
      <c r="U88" s="4"/>
      <c r="V88" s="4"/>
      <c r="W88" s="4"/>
      <c r="X88" s="4"/>
      <c r="Y88" s="4"/>
      <c r="Z88" s="4"/>
    </row>
    <row r="89" spans="1:26">
      <c r="A89" s="4"/>
      <c r="B89" s="4"/>
      <c r="C89" s="4"/>
      <c r="D89" s="4"/>
      <c r="E89" s="4"/>
      <c r="F89" s="4"/>
      <c r="G89" s="4"/>
      <c r="H89" s="4"/>
      <c r="I89" s="4"/>
      <c r="J89" s="4"/>
      <c r="K89" s="4"/>
      <c r="L89" s="4"/>
      <c r="M89" s="4"/>
      <c r="N89" s="4"/>
      <c r="O89" s="4"/>
      <c r="P89" s="4"/>
      <c r="Q89" s="4"/>
      <c r="R89" s="4"/>
      <c r="S89" s="4"/>
      <c r="T89" s="4"/>
      <c r="U89" s="4"/>
      <c r="V89" s="4"/>
      <c r="W89" s="4"/>
      <c r="X89" s="4"/>
      <c r="Y89" s="4"/>
      <c r="Z89" s="4"/>
    </row>
    <row r="90" spans="1:26">
      <c r="A90" s="4"/>
      <c r="B90" s="4"/>
      <c r="C90" s="4"/>
      <c r="D90" s="4"/>
      <c r="E90" s="4"/>
      <c r="F90" s="4"/>
      <c r="G90" s="4"/>
      <c r="H90" s="4"/>
      <c r="I90" s="4"/>
      <c r="J90" s="4"/>
      <c r="K90" s="4"/>
      <c r="L90" s="4"/>
      <c r="M90" s="4"/>
      <c r="N90" s="4"/>
      <c r="O90" s="4"/>
      <c r="P90" s="4"/>
      <c r="Q90" s="4"/>
      <c r="R90" s="4"/>
      <c r="S90" s="4"/>
      <c r="T90" s="4"/>
      <c r="U90" s="4"/>
      <c r="V90" s="4"/>
      <c r="W90" s="4"/>
      <c r="X90" s="4"/>
      <c r="Y90" s="4"/>
      <c r="Z90" s="4"/>
    </row>
    <row r="91" spans="1:26">
      <c r="A91" s="4"/>
      <c r="B91" s="4"/>
      <c r="C91" s="4"/>
      <c r="D91" s="4"/>
      <c r="E91" s="4"/>
      <c r="F91" s="4"/>
      <c r="G91" s="4"/>
      <c r="H91" s="4"/>
      <c r="I91" s="4"/>
      <c r="J91" s="4"/>
      <c r="K91" s="4"/>
      <c r="L91" s="4"/>
      <c r="M91" s="4"/>
      <c r="N91" s="4"/>
      <c r="O91" s="4"/>
      <c r="P91" s="4"/>
      <c r="Q91" s="4"/>
      <c r="R91" s="4"/>
      <c r="S91" s="4"/>
      <c r="T91" s="4"/>
      <c r="U91" s="4"/>
      <c r="V91" s="4"/>
      <c r="W91" s="4"/>
      <c r="X91" s="4"/>
      <c r="Y91" s="4"/>
      <c r="Z91" s="4"/>
    </row>
    <row r="92" spans="1:26">
      <c r="A92" s="4"/>
      <c r="B92" s="4"/>
      <c r="C92" s="4"/>
      <c r="D92" s="4"/>
      <c r="E92" s="4"/>
      <c r="F92" s="4"/>
      <c r="G92" s="4"/>
      <c r="H92" s="4"/>
      <c r="I92" s="4"/>
      <c r="J92" s="4"/>
      <c r="K92" s="4"/>
      <c r="L92" s="4"/>
      <c r="M92" s="4"/>
      <c r="N92" s="4"/>
      <c r="O92" s="4"/>
      <c r="P92" s="4"/>
      <c r="Q92" s="4"/>
      <c r="R92" s="4"/>
      <c r="S92" s="4"/>
      <c r="T92" s="4"/>
      <c r="U92" s="4"/>
      <c r="V92" s="4"/>
      <c r="W92" s="4"/>
      <c r="X92" s="4"/>
      <c r="Y92" s="4"/>
      <c r="Z92" s="4"/>
    </row>
    <row r="93" spans="1:26">
      <c r="A93" s="4"/>
      <c r="B93" s="4"/>
      <c r="C93" s="4"/>
      <c r="D93" s="4"/>
      <c r="E93" s="4"/>
      <c r="F93" s="4"/>
      <c r="G93" s="4"/>
      <c r="H93" s="4"/>
      <c r="I93" s="4"/>
      <c r="J93" s="4"/>
      <c r="K93" s="4"/>
      <c r="L93" s="4"/>
      <c r="M93" s="4"/>
      <c r="N93" s="4"/>
      <c r="O93" s="4"/>
      <c r="P93" s="4"/>
      <c r="Q93" s="4"/>
      <c r="R93" s="4"/>
      <c r="S93" s="4"/>
      <c r="T93" s="4"/>
      <c r="U93" s="4"/>
      <c r="V93" s="4"/>
      <c r="W93" s="4"/>
      <c r="X93" s="4"/>
      <c r="Y93" s="4"/>
      <c r="Z93" s="4"/>
    </row>
    <row r="94" spans="1:26">
      <c r="A94" s="4"/>
      <c r="B94" s="4"/>
      <c r="C94" s="4"/>
      <c r="D94" s="4"/>
      <c r="E94" s="4"/>
      <c r="F94" s="4"/>
      <c r="G94" s="4"/>
      <c r="H94" s="4"/>
      <c r="I94" s="4"/>
      <c r="J94" s="4"/>
      <c r="K94" s="4"/>
      <c r="L94" s="4"/>
      <c r="M94" s="4"/>
      <c r="N94" s="4"/>
      <c r="O94" s="4"/>
      <c r="P94" s="4"/>
      <c r="Q94" s="4"/>
      <c r="R94" s="4"/>
      <c r="S94" s="4"/>
      <c r="T94" s="4"/>
      <c r="U94" s="4"/>
      <c r="V94" s="4"/>
      <c r="W94" s="4"/>
      <c r="X94" s="4"/>
      <c r="Y94" s="4"/>
      <c r="Z94" s="4"/>
    </row>
    <row r="95" spans="1:26">
      <c r="A95" s="4"/>
      <c r="B95" s="4"/>
      <c r="C95" s="4"/>
      <c r="D95" s="4"/>
      <c r="E95" s="4"/>
      <c r="F95" s="4"/>
      <c r="G95" s="4"/>
      <c r="H95" s="4"/>
      <c r="I95" s="4"/>
      <c r="J95" s="4"/>
      <c r="K95" s="4"/>
      <c r="L95" s="4"/>
      <c r="M95" s="4"/>
      <c r="N95" s="4"/>
      <c r="O95" s="4"/>
      <c r="P95" s="4"/>
      <c r="Q95" s="4"/>
      <c r="R95" s="4"/>
      <c r="S95" s="4"/>
      <c r="T95" s="4"/>
      <c r="U95" s="4"/>
      <c r="V95" s="4"/>
      <c r="W95" s="4"/>
      <c r="X95" s="4"/>
      <c r="Y95" s="4"/>
      <c r="Z95" s="4"/>
    </row>
    <row r="96" spans="1:26">
      <c r="A96" s="4"/>
      <c r="B96" s="4"/>
      <c r="C96" s="4"/>
      <c r="D96" s="4"/>
      <c r="E96" s="4"/>
      <c r="F96" s="4"/>
      <c r="G96" s="4"/>
      <c r="H96" s="4"/>
      <c r="I96" s="4"/>
      <c r="J96" s="4"/>
      <c r="K96" s="4"/>
      <c r="L96" s="4"/>
      <c r="M96" s="4"/>
      <c r="N96" s="4"/>
      <c r="O96" s="4"/>
      <c r="P96" s="4"/>
      <c r="Q96" s="4"/>
      <c r="R96" s="4"/>
      <c r="S96" s="4"/>
      <c r="T96" s="4"/>
      <c r="U96" s="4"/>
      <c r="V96" s="4"/>
      <c r="W96" s="4"/>
      <c r="X96" s="4"/>
      <c r="Y96" s="4"/>
      <c r="Z96" s="4"/>
    </row>
    <row r="97" spans="1:26">
      <c r="A97" s="4"/>
      <c r="B97" s="4"/>
      <c r="C97" s="4"/>
      <c r="D97" s="4"/>
      <c r="E97" s="4"/>
      <c r="F97" s="4"/>
      <c r="G97" s="4"/>
      <c r="H97" s="4"/>
      <c r="I97" s="4"/>
      <c r="J97" s="4"/>
      <c r="K97" s="4"/>
      <c r="L97" s="4"/>
      <c r="M97" s="4"/>
      <c r="N97" s="4"/>
      <c r="O97" s="4"/>
      <c r="P97" s="4"/>
      <c r="Q97" s="4"/>
      <c r="R97" s="4"/>
      <c r="S97" s="4"/>
      <c r="T97" s="4"/>
      <c r="U97" s="4"/>
      <c r="V97" s="4"/>
      <c r="W97" s="4"/>
      <c r="X97" s="4"/>
      <c r="Y97" s="4"/>
      <c r="Z97" s="4"/>
    </row>
    <row r="98" spans="1:26">
      <c r="A98" s="4"/>
      <c r="B98" s="4"/>
      <c r="C98" s="4"/>
      <c r="D98" s="4"/>
      <c r="E98" s="4"/>
      <c r="F98" s="4"/>
      <c r="G98" s="4"/>
      <c r="H98" s="4"/>
      <c r="I98" s="4"/>
      <c r="J98" s="4"/>
      <c r="K98" s="4"/>
      <c r="L98" s="4"/>
      <c r="M98" s="4"/>
      <c r="N98" s="4"/>
      <c r="O98" s="4"/>
      <c r="P98" s="4"/>
      <c r="Q98" s="4"/>
      <c r="R98" s="4"/>
      <c r="S98" s="4"/>
      <c r="T98" s="4"/>
      <c r="U98" s="4"/>
      <c r="V98" s="4"/>
      <c r="W98" s="4"/>
      <c r="X98" s="4"/>
      <c r="Y98" s="4"/>
      <c r="Z98" s="4"/>
    </row>
    <row r="99" spans="1:26">
      <c r="A99" s="4"/>
      <c r="B99" s="4"/>
      <c r="C99" s="4"/>
      <c r="D99" s="4"/>
      <c r="E99" s="4"/>
      <c r="F99" s="4"/>
      <c r="G99" s="4"/>
      <c r="H99" s="4"/>
      <c r="I99" s="4"/>
      <c r="J99" s="4"/>
      <c r="K99" s="4"/>
      <c r="L99" s="4"/>
      <c r="M99" s="4"/>
      <c r="N99" s="4"/>
      <c r="O99" s="4"/>
      <c r="P99" s="4"/>
      <c r="Q99" s="4"/>
      <c r="R99" s="4"/>
      <c r="S99" s="4"/>
      <c r="T99" s="4"/>
      <c r="U99" s="4"/>
      <c r="V99" s="4"/>
      <c r="W99" s="4"/>
      <c r="X99" s="4"/>
      <c r="Y99" s="4"/>
      <c r="Z99" s="4"/>
    </row>
    <row r="100" spans="1:26">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spans="1:26">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spans="1:26">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spans="1:26">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spans="1:26">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spans="1:26">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spans="1:26">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spans="1:26">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spans="1:26">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spans="1:26">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spans="1:26">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spans="1:26">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spans="1:26">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spans="1:26">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spans="1:26">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spans="1:26">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spans="1:26">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spans="1:26">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spans="1:26">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spans="1:26">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spans="1:26">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spans="1:26">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spans="1:26">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spans="1:26">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spans="1:26">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spans="1:26">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spans="1:26">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spans="1:26">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spans="1:26">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spans="1:26">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spans="1:26">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spans="1:26">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spans="1:26">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spans="1:26">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spans="1:26">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spans="1:26">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spans="1:26">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spans="1:26">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spans="1:26">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spans="1:26">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spans="1:26">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spans="1:26">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spans="1:26">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spans="1:26">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spans="1:26">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spans="1:26">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spans="1:26">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spans="1:26">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spans="1:26">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spans="1:26">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spans="1:26">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spans="1:26">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spans="1:26">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spans="1:26">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spans="1:26">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spans="1:26">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spans="1:26">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spans="1:26">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spans="1:26">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spans="1:26">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spans="1:26">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spans="1:26">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spans="1:26">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spans="1:26">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spans="1:26">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spans="1:26">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spans="1:26">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spans="1:26">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spans="1:26">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spans="1:26">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spans="1:26">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spans="1:26">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spans="1:26">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spans="1:26">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spans="1:26">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spans="1:26">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spans="1:26">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spans="1:26">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spans="1:26">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spans="1:26">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spans="1:26">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spans="1:26">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spans="1:26">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spans="1:26">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spans="1:26">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spans="1:26">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spans="1:26">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spans="1:26">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spans="1:26">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spans="1:26">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spans="1:26">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spans="1:26">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spans="1:26">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spans="1:26">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spans="1:26">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spans="1:26">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spans="1:26">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spans="1:26">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spans="1:26">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spans="1:26">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spans="1:26">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spans="1:26">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spans="1:26">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spans="1:26">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spans="1:26">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spans="1:26">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spans="1:26">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spans="1:26">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spans="1:26">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spans="1:26">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spans="1:26">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spans="1:26">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spans="1:26">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spans="1:26">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spans="1:26">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spans="1:26">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spans="1:26">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spans="1:26">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spans="1:26">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spans="1:26">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spans="1:26">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spans="1:26">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spans="1:26">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spans="1:26">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spans="1:26">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spans="1:26">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spans="1:26">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spans="1:26">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spans="1:26">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spans="1:26">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spans="1:26">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spans="1:26">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spans="1:26">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spans="1:26">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spans="1:26">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spans="1:26">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spans="1:26">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spans="1:26">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spans="1:26">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spans="1:26">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spans="1:26">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spans="1:26">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spans="1:26">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spans="1:26">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spans="1:26">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spans="1:26">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spans="1:26">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spans="1:26">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spans="1:26">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spans="1:26">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spans="1:26">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sheetData>
  <mergeCells count="3">
    <mergeCell ref="A1:P1"/>
    <mergeCell ref="A2:P2"/>
    <mergeCell ref="A21:G21"/>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250"/>
  <sheetViews>
    <sheetView showGridLines="0" workbookViewId="0">
      <selection sqref="A1:J1"/>
    </sheetView>
  </sheetViews>
  <sheetFormatPr defaultRowHeight="14"/>
  <cols>
    <col min="1" max="1" width="38" customWidth="1"/>
    <col min="2" max="5" width="20" customWidth="1"/>
    <col min="6" max="6" width="66" customWidth="1"/>
    <col min="7" max="7" width="55" customWidth="1"/>
  </cols>
  <sheetData>
    <row r="1" spans="1:26" ht="30" customHeight="1">
      <c r="A1" s="44" t="s">
        <v>883</v>
      </c>
      <c r="B1" s="44"/>
      <c r="C1" s="44"/>
      <c r="D1" s="44"/>
      <c r="E1" s="44"/>
      <c r="F1" s="44"/>
      <c r="G1" s="44"/>
      <c r="H1" s="44"/>
      <c r="I1" s="44"/>
      <c r="J1" s="44"/>
      <c r="K1" s="4"/>
      <c r="L1" s="4"/>
      <c r="M1" s="4"/>
      <c r="N1" s="4"/>
      <c r="O1" s="4"/>
      <c r="P1" s="4"/>
      <c r="Q1" s="4"/>
      <c r="R1" s="4"/>
      <c r="S1" s="4"/>
      <c r="T1" s="4"/>
      <c r="U1" s="4"/>
      <c r="V1" s="4"/>
      <c r="W1" s="4"/>
      <c r="X1" s="4"/>
      <c r="Y1" s="4"/>
      <c r="Z1" s="4"/>
    </row>
    <row r="2" spans="1:26" ht="36" customHeight="1">
      <c r="A2" s="45" t="s">
        <v>884</v>
      </c>
      <c r="B2" s="45"/>
      <c r="C2" s="45"/>
      <c r="D2" s="45"/>
      <c r="E2" s="45"/>
      <c r="F2" s="45"/>
      <c r="G2" s="45"/>
      <c r="H2" s="45"/>
      <c r="I2" s="45"/>
      <c r="J2" s="45"/>
      <c r="K2" s="4"/>
      <c r="L2" s="4"/>
      <c r="M2" s="4"/>
      <c r="N2" s="4"/>
      <c r="O2" s="4"/>
      <c r="P2" s="4"/>
      <c r="Q2" s="4"/>
      <c r="R2" s="4"/>
      <c r="S2" s="4"/>
      <c r="T2" s="4"/>
      <c r="U2" s="4"/>
      <c r="V2" s="4"/>
      <c r="W2" s="4"/>
      <c r="X2" s="4"/>
      <c r="Y2" s="4"/>
      <c r="Z2" s="4"/>
    </row>
    <row r="3" spans="1:26">
      <c r="A3" s="4"/>
      <c r="B3" s="4"/>
      <c r="C3" s="4"/>
      <c r="D3" s="4"/>
      <c r="E3" s="4"/>
      <c r="F3" s="4"/>
      <c r="G3" s="4"/>
      <c r="H3" s="4"/>
      <c r="I3" s="4"/>
      <c r="J3" s="4"/>
      <c r="K3" s="4"/>
      <c r="L3" s="4"/>
      <c r="M3" s="4"/>
      <c r="N3" s="4"/>
      <c r="O3" s="4"/>
      <c r="P3" s="4"/>
      <c r="Q3" s="4"/>
      <c r="R3" s="4"/>
      <c r="S3" s="4"/>
      <c r="T3" s="4"/>
      <c r="U3" s="4"/>
      <c r="V3" s="4"/>
      <c r="W3" s="4"/>
      <c r="X3" s="4"/>
      <c r="Y3" s="4"/>
      <c r="Z3" s="4"/>
    </row>
    <row r="4" spans="1:26" ht="15" customHeight="1">
      <c r="A4" s="1" t="s">
        <v>885</v>
      </c>
      <c r="B4" s="2" t="s">
        <v>886</v>
      </c>
      <c r="C4" s="2" t="s">
        <v>83</v>
      </c>
      <c r="D4" s="2" t="s">
        <v>887</v>
      </c>
      <c r="E4" s="2" t="s">
        <v>888</v>
      </c>
      <c r="F4" s="2" t="s">
        <v>889</v>
      </c>
      <c r="G4" s="3" t="s">
        <v>890</v>
      </c>
      <c r="H4" s="4"/>
      <c r="I4" s="4"/>
      <c r="J4" s="4"/>
      <c r="K4" s="4"/>
      <c r="L4" s="4"/>
      <c r="M4" s="4"/>
      <c r="N4" s="4"/>
      <c r="O4" s="4"/>
      <c r="P4" s="4"/>
      <c r="Q4" s="4"/>
      <c r="R4" s="4"/>
      <c r="S4" s="4"/>
      <c r="T4" s="4"/>
      <c r="U4" s="4"/>
      <c r="V4" s="4"/>
      <c r="W4" s="4"/>
      <c r="X4" s="4"/>
      <c r="Y4" s="4"/>
      <c r="Z4" s="4"/>
    </row>
    <row r="5" spans="1:26" ht="24" customHeight="1">
      <c r="A5" s="5" t="s">
        <v>891</v>
      </c>
      <c r="B5" s="5" t="s">
        <v>892</v>
      </c>
      <c r="C5" s="5" t="s">
        <v>96</v>
      </c>
      <c r="D5" s="5" t="s">
        <v>893</v>
      </c>
      <c r="E5" s="5" t="s">
        <v>894</v>
      </c>
      <c r="F5" s="42" t="s">
        <v>895</v>
      </c>
      <c r="G5" s="5" t="s">
        <v>896</v>
      </c>
      <c r="H5" s="4"/>
      <c r="I5" s="4"/>
      <c r="J5" s="4"/>
      <c r="K5" s="4"/>
      <c r="L5" s="4"/>
      <c r="M5" s="4"/>
      <c r="N5" s="4"/>
      <c r="O5" s="4"/>
      <c r="P5" s="4"/>
      <c r="Q5" s="4"/>
      <c r="R5" s="4"/>
      <c r="S5" s="4"/>
      <c r="T5" s="4"/>
      <c r="U5" s="4"/>
      <c r="V5" s="4"/>
      <c r="W5" s="4"/>
      <c r="X5" s="4"/>
      <c r="Y5" s="4"/>
      <c r="Z5" s="4"/>
    </row>
    <row r="6" spans="1:26" ht="24" customHeight="1">
      <c r="A6" s="5" t="s">
        <v>897</v>
      </c>
      <c r="B6" s="5" t="s">
        <v>898</v>
      </c>
      <c r="C6" s="5" t="s">
        <v>899</v>
      </c>
      <c r="D6" s="5" t="s">
        <v>893</v>
      </c>
      <c r="E6" s="5" t="s">
        <v>900</v>
      </c>
      <c r="F6" s="42" t="s">
        <v>901</v>
      </c>
      <c r="G6" s="5" t="s">
        <v>902</v>
      </c>
      <c r="H6" s="4"/>
      <c r="I6" s="4"/>
      <c r="J6" s="4"/>
      <c r="K6" s="4"/>
      <c r="L6" s="4"/>
      <c r="M6" s="4"/>
      <c r="N6" s="4"/>
      <c r="O6" s="4"/>
      <c r="P6" s="4"/>
      <c r="Q6" s="4"/>
      <c r="R6" s="4"/>
      <c r="S6" s="4"/>
      <c r="T6" s="4"/>
      <c r="U6" s="4"/>
      <c r="V6" s="4"/>
      <c r="W6" s="4"/>
      <c r="X6" s="4"/>
      <c r="Y6" s="4"/>
      <c r="Z6" s="4"/>
    </row>
    <row r="7" spans="1:26" ht="36" customHeight="1">
      <c r="A7" s="5" t="s">
        <v>903</v>
      </c>
      <c r="B7" s="5" t="s">
        <v>904</v>
      </c>
      <c r="C7" s="5" t="s">
        <v>905</v>
      </c>
      <c r="D7" s="5" t="s">
        <v>893</v>
      </c>
      <c r="E7" s="5" t="s">
        <v>900</v>
      </c>
      <c r="F7" s="42" t="s">
        <v>906</v>
      </c>
      <c r="G7" s="5" t="s">
        <v>907</v>
      </c>
      <c r="H7" s="4"/>
      <c r="I7" s="4"/>
      <c r="J7" s="4"/>
      <c r="K7" s="4"/>
      <c r="L7" s="4"/>
      <c r="M7" s="4"/>
      <c r="N7" s="4"/>
      <c r="O7" s="4"/>
      <c r="P7" s="4"/>
      <c r="Q7" s="4"/>
      <c r="R7" s="4"/>
      <c r="S7" s="4"/>
      <c r="T7" s="4"/>
      <c r="U7" s="4"/>
      <c r="V7" s="4"/>
      <c r="W7" s="4"/>
      <c r="X7" s="4"/>
      <c r="Y7" s="4"/>
      <c r="Z7" s="4"/>
    </row>
    <row r="8" spans="1:26" ht="24" customHeight="1">
      <c r="A8" s="5" t="s">
        <v>908</v>
      </c>
      <c r="B8" s="5" t="s">
        <v>909</v>
      </c>
      <c r="C8" s="5" t="s">
        <v>910</v>
      </c>
      <c r="D8" s="5" t="s">
        <v>911</v>
      </c>
      <c r="E8" s="5" t="s">
        <v>912</v>
      </c>
      <c r="F8" s="42" t="s">
        <v>913</v>
      </c>
      <c r="G8" s="5" t="s">
        <v>914</v>
      </c>
      <c r="H8" s="4"/>
      <c r="I8" s="4"/>
      <c r="J8" s="4"/>
      <c r="K8" s="4"/>
      <c r="L8" s="4"/>
      <c r="M8" s="4"/>
      <c r="N8" s="4"/>
      <c r="O8" s="4"/>
      <c r="P8" s="4"/>
      <c r="Q8" s="4"/>
      <c r="R8" s="4"/>
      <c r="S8" s="4"/>
      <c r="T8" s="4"/>
      <c r="U8" s="4"/>
      <c r="V8" s="4"/>
      <c r="W8" s="4"/>
      <c r="X8" s="4"/>
      <c r="Y8" s="4"/>
      <c r="Z8" s="4"/>
    </row>
    <row r="9" spans="1:26" ht="24" customHeight="1">
      <c r="A9" s="5" t="s">
        <v>915</v>
      </c>
      <c r="B9" s="5" t="s">
        <v>916</v>
      </c>
      <c r="C9" s="5" t="s">
        <v>917</v>
      </c>
      <c r="D9" s="5" t="s">
        <v>911</v>
      </c>
      <c r="E9" s="5" t="s">
        <v>918</v>
      </c>
      <c r="F9" s="42" t="s">
        <v>919</v>
      </c>
      <c r="G9" s="5" t="s">
        <v>920</v>
      </c>
      <c r="H9" s="4"/>
      <c r="I9" s="4"/>
      <c r="J9" s="4"/>
      <c r="K9" s="4"/>
      <c r="L9" s="4"/>
      <c r="M9" s="4"/>
      <c r="N9" s="4"/>
      <c r="O9" s="4"/>
      <c r="P9" s="4"/>
      <c r="Q9" s="4"/>
      <c r="R9" s="4"/>
      <c r="S9" s="4"/>
      <c r="T9" s="4"/>
      <c r="U9" s="4"/>
      <c r="V9" s="4"/>
      <c r="W9" s="4"/>
      <c r="X9" s="4"/>
      <c r="Y9" s="4"/>
      <c r="Z9" s="4"/>
    </row>
    <row r="10" spans="1:26" ht="24" customHeight="1">
      <c r="A10" s="5" t="s">
        <v>921</v>
      </c>
      <c r="B10" s="5" t="s">
        <v>922</v>
      </c>
      <c r="C10" s="5" t="s">
        <v>917</v>
      </c>
      <c r="D10" s="5" t="s">
        <v>911</v>
      </c>
      <c r="E10" s="5" t="s">
        <v>923</v>
      </c>
      <c r="F10" s="42" t="s">
        <v>924</v>
      </c>
      <c r="G10" s="5" t="s">
        <v>925</v>
      </c>
      <c r="H10" s="4"/>
      <c r="I10" s="4"/>
      <c r="J10" s="4"/>
      <c r="K10" s="4"/>
      <c r="L10" s="4"/>
      <c r="M10" s="4"/>
      <c r="N10" s="4"/>
      <c r="O10" s="4"/>
      <c r="P10" s="4"/>
      <c r="Q10" s="4"/>
      <c r="R10" s="4"/>
      <c r="S10" s="4"/>
      <c r="T10" s="4"/>
      <c r="U10" s="4"/>
      <c r="V10" s="4"/>
      <c r="W10" s="4"/>
      <c r="X10" s="4"/>
      <c r="Y10" s="4"/>
      <c r="Z10" s="4"/>
    </row>
    <row r="11" spans="1:26" ht="36" customHeight="1">
      <c r="A11" s="5" t="s">
        <v>926</v>
      </c>
      <c r="B11" s="5" t="s">
        <v>927</v>
      </c>
      <c r="C11" s="5" t="s">
        <v>917</v>
      </c>
      <c r="D11" s="5" t="s">
        <v>911</v>
      </c>
      <c r="E11" s="5" t="s">
        <v>928</v>
      </c>
      <c r="F11" s="42" t="s">
        <v>929</v>
      </c>
      <c r="G11" s="5" t="s">
        <v>930</v>
      </c>
      <c r="H11" s="4"/>
      <c r="I11" s="4"/>
      <c r="J11" s="4"/>
      <c r="K11" s="4"/>
      <c r="L11" s="4"/>
      <c r="M11" s="4"/>
      <c r="N11" s="4"/>
      <c r="O11" s="4"/>
      <c r="P11" s="4"/>
      <c r="Q11" s="4"/>
      <c r="R11" s="4"/>
      <c r="S11" s="4"/>
      <c r="T11" s="4"/>
      <c r="U11" s="4"/>
      <c r="V11" s="4"/>
      <c r="W11" s="4"/>
      <c r="X11" s="4"/>
      <c r="Y11" s="4"/>
      <c r="Z11" s="4"/>
    </row>
    <row r="12" spans="1:26" ht="24" customHeight="1">
      <c r="A12" s="5" t="s">
        <v>931</v>
      </c>
      <c r="B12" s="5" t="s">
        <v>932</v>
      </c>
      <c r="C12" s="5" t="s">
        <v>933</v>
      </c>
      <c r="D12" s="5" t="s">
        <v>934</v>
      </c>
      <c r="E12" s="5" t="s">
        <v>935</v>
      </c>
      <c r="F12" s="42" t="s">
        <v>919</v>
      </c>
      <c r="G12" s="5" t="s">
        <v>936</v>
      </c>
      <c r="H12" s="4"/>
      <c r="I12" s="4"/>
      <c r="J12" s="4"/>
      <c r="K12" s="4"/>
      <c r="L12" s="4"/>
      <c r="M12" s="4"/>
      <c r="N12" s="4"/>
      <c r="O12" s="4"/>
      <c r="P12" s="4"/>
      <c r="Q12" s="4"/>
      <c r="R12" s="4"/>
      <c r="S12" s="4"/>
      <c r="T12" s="4"/>
      <c r="U12" s="4"/>
      <c r="V12" s="4"/>
      <c r="W12" s="4"/>
      <c r="X12" s="4"/>
      <c r="Y12" s="4"/>
      <c r="Z12" s="4"/>
    </row>
    <row r="13" spans="1:26" ht="15" customHeight="1">
      <c r="A13" s="5" t="s">
        <v>937</v>
      </c>
      <c r="B13" s="5" t="s">
        <v>938</v>
      </c>
      <c r="C13" s="5" t="s">
        <v>939</v>
      </c>
      <c r="D13" s="5" t="s">
        <v>940</v>
      </c>
      <c r="E13" s="5" t="s">
        <v>941</v>
      </c>
      <c r="F13" s="42" t="s">
        <v>942</v>
      </c>
      <c r="G13" s="5" t="s">
        <v>943</v>
      </c>
      <c r="H13" s="4"/>
      <c r="I13" s="4"/>
      <c r="J13" s="4"/>
      <c r="K13" s="4"/>
      <c r="L13" s="4"/>
      <c r="M13" s="4"/>
      <c r="N13" s="4"/>
      <c r="O13" s="4"/>
      <c r="P13" s="4"/>
      <c r="Q13" s="4"/>
      <c r="R13" s="4"/>
      <c r="S13" s="4"/>
      <c r="T13" s="4"/>
      <c r="U13" s="4"/>
      <c r="V13" s="4"/>
      <c r="W13" s="4"/>
      <c r="X13" s="4"/>
      <c r="Y13" s="4"/>
      <c r="Z13" s="4"/>
    </row>
    <row r="14" spans="1:26" ht="48" customHeight="1">
      <c r="A14" s="5" t="s">
        <v>944</v>
      </c>
      <c r="B14" s="5" t="s">
        <v>945</v>
      </c>
      <c r="C14" s="5" t="s">
        <v>946</v>
      </c>
      <c r="D14" s="5" t="s">
        <v>893</v>
      </c>
      <c r="E14" s="5" t="s">
        <v>947</v>
      </c>
      <c r="F14" s="42" t="s">
        <v>948</v>
      </c>
      <c r="G14" s="5" t="s">
        <v>949</v>
      </c>
      <c r="H14" s="4"/>
      <c r="I14" s="4"/>
      <c r="J14" s="4"/>
      <c r="K14" s="4"/>
      <c r="L14" s="4"/>
      <c r="M14" s="4"/>
      <c r="N14" s="4"/>
      <c r="O14" s="4"/>
      <c r="P14" s="4"/>
      <c r="Q14" s="4"/>
      <c r="R14" s="4"/>
      <c r="S14" s="4"/>
      <c r="T14" s="4"/>
      <c r="U14" s="4"/>
      <c r="V14" s="4"/>
      <c r="W14" s="4"/>
      <c r="X14" s="4"/>
      <c r="Y14" s="4"/>
      <c r="Z14" s="4"/>
    </row>
    <row r="15" spans="1:26" ht="24" customHeight="1">
      <c r="A15" s="5" t="s">
        <v>950</v>
      </c>
      <c r="B15" s="5" t="s">
        <v>951</v>
      </c>
      <c r="C15" s="5" t="s">
        <v>952</v>
      </c>
      <c r="D15" s="5" t="s">
        <v>893</v>
      </c>
      <c r="E15" s="5" t="s">
        <v>953</v>
      </c>
      <c r="F15" s="42" t="s">
        <v>954</v>
      </c>
      <c r="G15" s="5" t="s">
        <v>955</v>
      </c>
      <c r="H15" s="4"/>
      <c r="I15" s="4"/>
      <c r="J15" s="4"/>
      <c r="K15" s="4"/>
      <c r="L15" s="4"/>
      <c r="M15" s="4"/>
      <c r="N15" s="4"/>
      <c r="O15" s="4"/>
      <c r="P15" s="4"/>
      <c r="Q15" s="4"/>
      <c r="R15" s="4"/>
      <c r="S15" s="4"/>
      <c r="T15" s="4"/>
      <c r="U15" s="4"/>
      <c r="V15" s="4"/>
      <c r="W15" s="4"/>
      <c r="X15" s="4"/>
      <c r="Y15" s="4"/>
      <c r="Z15" s="4"/>
    </row>
    <row r="16" spans="1:26" ht="24" customHeight="1">
      <c r="A16" s="5" t="s">
        <v>956</v>
      </c>
      <c r="B16" s="5" t="s">
        <v>957</v>
      </c>
      <c r="C16" s="5" t="s">
        <v>952</v>
      </c>
      <c r="D16" s="5" t="s">
        <v>893</v>
      </c>
      <c r="E16" s="5" t="s">
        <v>958</v>
      </c>
      <c r="F16" s="42" t="s">
        <v>959</v>
      </c>
      <c r="G16" s="5" t="s">
        <v>960</v>
      </c>
      <c r="H16" s="4"/>
      <c r="I16" s="4"/>
      <c r="J16" s="4"/>
      <c r="K16" s="4"/>
      <c r="L16" s="4"/>
      <c r="M16" s="4"/>
      <c r="N16" s="4"/>
      <c r="O16" s="4"/>
      <c r="P16" s="4"/>
      <c r="Q16" s="4"/>
      <c r="R16" s="4"/>
      <c r="S16" s="4"/>
      <c r="T16" s="4"/>
      <c r="U16" s="4"/>
      <c r="V16" s="4"/>
      <c r="W16" s="4"/>
      <c r="X16" s="4"/>
      <c r="Y16" s="4"/>
      <c r="Z16" s="4"/>
    </row>
    <row r="17" spans="1:26" ht="36" customHeight="1">
      <c r="A17" s="5" t="s">
        <v>961</v>
      </c>
      <c r="B17" s="5" t="s">
        <v>962</v>
      </c>
      <c r="C17" s="5" t="s">
        <v>952</v>
      </c>
      <c r="D17" s="5" t="s">
        <v>893</v>
      </c>
      <c r="E17" s="5" t="s">
        <v>953</v>
      </c>
      <c r="F17" s="42" t="s">
        <v>963</v>
      </c>
      <c r="G17" s="5" t="s">
        <v>964</v>
      </c>
      <c r="H17" s="4"/>
      <c r="I17" s="4"/>
      <c r="J17" s="4"/>
      <c r="K17" s="4"/>
      <c r="L17" s="4"/>
      <c r="M17" s="4"/>
      <c r="N17" s="4"/>
      <c r="O17" s="4"/>
      <c r="P17" s="4"/>
      <c r="Q17" s="4"/>
      <c r="R17" s="4"/>
      <c r="S17" s="4"/>
      <c r="T17" s="4"/>
      <c r="U17" s="4"/>
      <c r="V17" s="4"/>
      <c r="W17" s="4"/>
      <c r="X17" s="4"/>
      <c r="Y17" s="4"/>
      <c r="Z17" s="4"/>
    </row>
    <row r="18" spans="1:26" ht="24" customHeight="1">
      <c r="A18" s="5" t="s">
        <v>965</v>
      </c>
      <c r="B18" s="5" t="s">
        <v>966</v>
      </c>
      <c r="C18" s="5" t="s">
        <v>967</v>
      </c>
      <c r="D18" s="5" t="s">
        <v>893</v>
      </c>
      <c r="E18" s="5" t="s">
        <v>968</v>
      </c>
      <c r="F18" s="42" t="s">
        <v>969</v>
      </c>
      <c r="G18" s="5" t="s">
        <v>970</v>
      </c>
      <c r="H18" s="4"/>
      <c r="I18" s="4"/>
      <c r="J18" s="4"/>
      <c r="K18" s="4"/>
      <c r="L18" s="4"/>
      <c r="M18" s="4"/>
      <c r="N18" s="4"/>
      <c r="O18" s="4"/>
      <c r="P18" s="4"/>
      <c r="Q18" s="4"/>
      <c r="R18" s="4"/>
      <c r="S18" s="4"/>
      <c r="T18" s="4"/>
      <c r="U18" s="4"/>
      <c r="V18" s="4"/>
      <c r="W18" s="4"/>
      <c r="X18" s="4"/>
      <c r="Y18" s="4"/>
      <c r="Z18" s="4"/>
    </row>
    <row r="19" spans="1:26" ht="24" customHeight="1">
      <c r="A19" s="5" t="s">
        <v>971</v>
      </c>
      <c r="B19" s="5" t="s">
        <v>972</v>
      </c>
      <c r="C19" s="5" t="s">
        <v>973</v>
      </c>
      <c r="D19" s="5" t="s">
        <v>893</v>
      </c>
      <c r="E19" s="5" t="s">
        <v>974</v>
      </c>
      <c r="F19" s="42" t="s">
        <v>975</v>
      </c>
      <c r="G19" s="5" t="s">
        <v>976</v>
      </c>
      <c r="H19" s="4"/>
      <c r="I19" s="4"/>
      <c r="J19" s="4"/>
      <c r="K19" s="4"/>
      <c r="L19" s="4"/>
      <c r="M19" s="4"/>
      <c r="N19" s="4"/>
      <c r="O19" s="4"/>
      <c r="P19" s="4"/>
      <c r="Q19" s="4"/>
      <c r="R19" s="4"/>
      <c r="S19" s="4"/>
      <c r="T19" s="4"/>
      <c r="U19" s="4"/>
      <c r="V19" s="4"/>
      <c r="W19" s="4"/>
      <c r="X19" s="4"/>
      <c r="Y19" s="4"/>
      <c r="Z19" s="4"/>
    </row>
    <row r="20" spans="1:26" ht="15" customHeight="1">
      <c r="A20" s="1" t="s">
        <v>977</v>
      </c>
      <c r="B20" s="2" t="s">
        <v>978</v>
      </c>
      <c r="C20" s="2" t="s">
        <v>979</v>
      </c>
      <c r="D20" s="2" t="s">
        <v>980</v>
      </c>
      <c r="E20" s="2" t="s">
        <v>981</v>
      </c>
      <c r="F20" s="2" t="s">
        <v>982</v>
      </c>
      <c r="G20" s="3" t="s">
        <v>983</v>
      </c>
      <c r="H20" s="4"/>
      <c r="I20" s="4"/>
      <c r="J20" s="4"/>
      <c r="K20" s="4"/>
      <c r="L20" s="4"/>
      <c r="M20" s="4"/>
      <c r="N20" s="4"/>
      <c r="O20" s="4"/>
      <c r="P20" s="4"/>
      <c r="Q20" s="4"/>
      <c r="R20" s="4"/>
      <c r="S20" s="4"/>
      <c r="T20" s="4"/>
      <c r="U20" s="4"/>
      <c r="V20" s="4"/>
      <c r="W20" s="4"/>
      <c r="X20" s="4"/>
      <c r="Y20" s="4"/>
      <c r="Z20" s="4"/>
    </row>
    <row r="21" spans="1:26" ht="15" customHeight="1">
      <c r="A21" s="4" t="s">
        <v>984</v>
      </c>
      <c r="B21" s="8">
        <f>'Micro Budget'!H151</f>
        <v>510745.80375000002</v>
      </c>
      <c r="C21" s="8">
        <v>700000</v>
      </c>
      <c r="D21" s="8">
        <f t="shared" ref="D21:D29" si="0">B21-C21</f>
        <v>-189254.19624999998</v>
      </c>
      <c r="E21" s="8">
        <v>0</v>
      </c>
      <c r="F21" s="4" t="str">
        <f>IF(D21&lt;=E21,"OK","REVIEW")</f>
        <v>OK</v>
      </c>
      <c r="G21" s="4" t="s">
        <v>985</v>
      </c>
      <c r="H21" s="4"/>
      <c r="I21" s="4"/>
      <c r="J21" s="4"/>
      <c r="K21" s="4"/>
      <c r="L21" s="4"/>
      <c r="M21" s="4"/>
      <c r="N21" s="4"/>
      <c r="O21" s="4"/>
      <c r="P21" s="4"/>
      <c r="Q21" s="4"/>
      <c r="R21" s="4"/>
      <c r="S21" s="4"/>
      <c r="T21" s="4"/>
      <c r="U21" s="4"/>
      <c r="V21" s="4"/>
      <c r="W21" s="4"/>
      <c r="X21" s="4"/>
      <c r="Y21" s="4"/>
      <c r="Z21" s="4"/>
    </row>
    <row r="22" spans="1:26" ht="15" customHeight="1">
      <c r="A22" s="4" t="s">
        <v>986</v>
      </c>
      <c r="B22" s="8">
        <f>'Ultra-Low Budget'!H151</f>
        <v>2066613.4497999998</v>
      </c>
      <c r="C22" s="8">
        <v>3000000</v>
      </c>
      <c r="D22" s="8">
        <f t="shared" si="0"/>
        <v>-933386.55020000017</v>
      </c>
      <c r="E22" s="8">
        <v>0</v>
      </c>
      <c r="F22" s="4" t="str">
        <f>IF(D22&lt;=E22,"OK","REVIEW")</f>
        <v>OK</v>
      </c>
      <c r="G22" s="4" t="s">
        <v>987</v>
      </c>
      <c r="H22" s="4"/>
      <c r="I22" s="4"/>
      <c r="J22" s="4"/>
      <c r="K22" s="4"/>
      <c r="L22" s="4"/>
      <c r="M22" s="4"/>
      <c r="N22" s="4"/>
      <c r="O22" s="4"/>
      <c r="P22" s="4"/>
      <c r="Q22" s="4"/>
      <c r="R22" s="4"/>
      <c r="S22" s="4"/>
      <c r="T22" s="4"/>
      <c r="U22" s="4"/>
      <c r="V22" s="4"/>
      <c r="W22" s="4"/>
      <c r="X22" s="4"/>
      <c r="Y22" s="4"/>
      <c r="Z22" s="4"/>
    </row>
    <row r="23" spans="1:26" ht="15" customHeight="1">
      <c r="A23" s="4" t="s">
        <v>988</v>
      </c>
      <c r="B23" s="8">
        <f>'Props &amp; Art'!F45+'Props &amp; Art'!I45+'Props &amp; Art'!L45+'Props &amp; Art'!O45</f>
        <v>3524390</v>
      </c>
      <c r="C23" s="8">
        <v>0</v>
      </c>
      <c r="D23" s="8">
        <f t="shared" si="0"/>
        <v>3524390</v>
      </c>
      <c r="E23" s="8">
        <v>0</v>
      </c>
      <c r="F23" s="4" t="str">
        <f>IF(B23&gt;C23,"OK","REVIEW")</f>
        <v>OK</v>
      </c>
      <c r="G23" s="4" t="s">
        <v>989</v>
      </c>
      <c r="H23" s="4"/>
      <c r="I23" s="4"/>
      <c r="J23" s="4"/>
      <c r="K23" s="4"/>
      <c r="L23" s="4"/>
      <c r="M23" s="4"/>
      <c r="N23" s="4"/>
      <c r="O23" s="4"/>
      <c r="P23" s="4"/>
      <c r="Q23" s="4"/>
      <c r="R23" s="4"/>
      <c r="S23" s="4"/>
      <c r="T23" s="4"/>
      <c r="U23" s="4"/>
      <c r="V23" s="4"/>
      <c r="W23" s="4"/>
      <c r="X23" s="4"/>
      <c r="Y23" s="4"/>
      <c r="Z23" s="4"/>
    </row>
    <row r="24" spans="1:26" ht="15" customHeight="1">
      <c r="A24" s="4" t="s">
        <v>990</v>
      </c>
      <c r="B24" s="8">
        <f>'Micro Budget'!H144</f>
        <v>442825.5</v>
      </c>
      <c r="C24" s="8">
        <f>'Micro Budget'!H22+'Micro Budget'!H24+'Micro Budget'!H34+'Micro Budget'!H43+'Micro Budget'!H49+'Micro Budget'!H54+'Micro Budget'!H66+'Micro Budget'!H75+'Micro Budget'!H85+'Micro Budget'!H95+'Micro Budget'!H106+'Micro Budget'!H115+'Micro Budget'!H127+'Micro Budget'!H133+'Micro Budget'!H143</f>
        <v>442825.5</v>
      </c>
      <c r="D24" s="8">
        <f t="shared" si="0"/>
        <v>0</v>
      </c>
      <c r="E24" s="8">
        <v>1</v>
      </c>
      <c r="F24" s="4" t="str">
        <f>IF(ABS(D24)&lt;=E24,"OK","REVIEW")</f>
        <v>OK</v>
      </c>
      <c r="G24" s="4" t="s">
        <v>991</v>
      </c>
      <c r="H24" s="4"/>
      <c r="I24" s="4"/>
      <c r="J24" s="4"/>
      <c r="K24" s="4"/>
      <c r="L24" s="4"/>
      <c r="M24" s="4"/>
      <c r="N24" s="4"/>
      <c r="O24" s="4"/>
      <c r="P24" s="4"/>
      <c r="Q24" s="4"/>
      <c r="R24" s="4"/>
      <c r="S24" s="4"/>
      <c r="T24" s="4"/>
      <c r="U24" s="4"/>
      <c r="V24" s="4"/>
      <c r="W24" s="4"/>
      <c r="X24" s="4"/>
      <c r="Y24" s="4"/>
      <c r="Z24" s="4"/>
    </row>
    <row r="25" spans="1:26" ht="15" customHeight="1">
      <c r="A25" s="4" t="s">
        <v>992</v>
      </c>
      <c r="B25" s="8">
        <f>'Ultra-Low Budget'!H144</f>
        <v>1756325</v>
      </c>
      <c r="C25" s="8">
        <f>'Ultra-Low Budget'!H22+'Ultra-Low Budget'!H24+'Ultra-Low Budget'!H34+'Ultra-Low Budget'!H43+'Ultra-Low Budget'!H49+'Ultra-Low Budget'!H54+'Ultra-Low Budget'!H66+'Ultra-Low Budget'!H75+'Ultra-Low Budget'!H85+'Ultra-Low Budget'!H95+'Ultra-Low Budget'!H106+'Ultra-Low Budget'!H115+'Ultra-Low Budget'!H127+'Ultra-Low Budget'!H133+'Ultra-Low Budget'!H143</f>
        <v>1756325</v>
      </c>
      <c r="D25" s="8">
        <f t="shared" si="0"/>
        <v>0</v>
      </c>
      <c r="E25" s="8">
        <v>1</v>
      </c>
      <c r="F25" s="4" t="str">
        <f>IF(ABS(D25)&lt;=E25,"OK","REVIEW")</f>
        <v>OK</v>
      </c>
      <c r="G25" s="4" t="s">
        <v>993</v>
      </c>
      <c r="H25" s="4"/>
      <c r="I25" s="4"/>
      <c r="J25" s="4"/>
      <c r="K25" s="4"/>
      <c r="L25" s="4"/>
      <c r="M25" s="4"/>
      <c r="N25" s="4"/>
      <c r="O25" s="4"/>
      <c r="P25" s="4"/>
      <c r="Q25" s="4"/>
      <c r="R25" s="4"/>
      <c r="S25" s="4"/>
      <c r="T25" s="4"/>
      <c r="U25" s="4"/>
      <c r="V25" s="4"/>
      <c r="W25" s="4"/>
      <c r="X25" s="4"/>
      <c r="Y25" s="4"/>
      <c r="Z25" s="4"/>
    </row>
    <row r="26" spans="1:26" ht="15" customHeight="1">
      <c r="A26" s="4" t="s">
        <v>994</v>
      </c>
      <c r="B26" s="8">
        <f>'Low Budget'!H144</f>
        <v>8234414</v>
      </c>
      <c r="C26" s="8">
        <f>'Low Budget'!H22+'Low Budget'!H24+'Low Budget'!H34+'Low Budget'!H43+'Low Budget'!H49+'Low Budget'!H54+'Low Budget'!H66+'Low Budget'!H75+'Low Budget'!H85+'Low Budget'!H95+'Low Budget'!H106+'Low Budget'!H115+'Low Budget'!H127+'Low Budget'!H133+'Low Budget'!H143</f>
        <v>8234414</v>
      </c>
      <c r="D26" s="8">
        <f t="shared" si="0"/>
        <v>0</v>
      </c>
      <c r="E26" s="8">
        <v>1</v>
      </c>
      <c r="F26" s="4" t="str">
        <f>IF(ABS(D26)&lt;=E26,"OK","REVIEW")</f>
        <v>OK</v>
      </c>
      <c r="G26" s="4" t="s">
        <v>995</v>
      </c>
      <c r="H26" s="4"/>
      <c r="I26" s="4"/>
      <c r="J26" s="4"/>
      <c r="K26" s="4"/>
      <c r="L26" s="4"/>
      <c r="M26" s="4"/>
      <c r="N26" s="4"/>
      <c r="O26" s="4"/>
      <c r="P26" s="4"/>
      <c r="Q26" s="4"/>
      <c r="R26" s="4"/>
      <c r="S26" s="4"/>
      <c r="T26" s="4"/>
      <c r="U26" s="4"/>
      <c r="V26" s="4"/>
      <c r="W26" s="4"/>
      <c r="X26" s="4"/>
      <c r="Y26" s="4"/>
      <c r="Z26" s="4"/>
    </row>
    <row r="27" spans="1:26" ht="15" customHeight="1">
      <c r="A27" s="4" t="s">
        <v>996</v>
      </c>
      <c r="B27" s="8">
        <f>'Production Co'!H144</f>
        <v>24711610</v>
      </c>
      <c r="C27" s="8">
        <f>'Production Co'!H22+'Production Co'!H24+'Production Co'!H34+'Production Co'!H43+'Production Co'!H49+'Production Co'!H54+'Production Co'!H66+'Production Co'!H75+'Production Co'!H85+'Production Co'!H95+'Production Co'!H106+'Production Co'!H115+'Production Co'!H127+'Production Co'!H133+'Production Co'!H143</f>
        <v>24711610</v>
      </c>
      <c r="D27" s="8">
        <f t="shared" si="0"/>
        <v>0</v>
      </c>
      <c r="E27" s="8">
        <v>1</v>
      </c>
      <c r="F27" s="4" t="str">
        <f>IF(ABS(D27)&lt;=E27,"OK","REVIEW")</f>
        <v>OK</v>
      </c>
      <c r="G27" s="4" t="s">
        <v>997</v>
      </c>
      <c r="H27" s="4"/>
      <c r="I27" s="4"/>
      <c r="J27" s="4"/>
      <c r="K27" s="4"/>
      <c r="L27" s="4"/>
      <c r="M27" s="4"/>
      <c r="N27" s="4"/>
      <c r="O27" s="4"/>
      <c r="P27" s="4"/>
      <c r="Q27" s="4"/>
      <c r="R27" s="4"/>
      <c r="S27" s="4"/>
      <c r="T27" s="4"/>
      <c r="U27" s="4"/>
      <c r="V27" s="4"/>
      <c r="W27" s="4"/>
      <c r="X27" s="4"/>
      <c r="Y27" s="4"/>
      <c r="Z27" s="4"/>
    </row>
    <row r="28" spans="1:26" ht="15" customHeight="1">
      <c r="A28" s="4" t="s">
        <v>998</v>
      </c>
      <c r="B28" s="8">
        <f>SUM(Summary!B5:B8)</f>
        <v>42919771.615450002</v>
      </c>
      <c r="C28" s="8">
        <f>'Micro Budget'!H151+'Ultra-Low Budget'!H151+'Low Budget'!H151+'Production Co'!H151</f>
        <v>42919771.615450002</v>
      </c>
      <c r="D28" s="8">
        <f t="shared" si="0"/>
        <v>0</v>
      </c>
      <c r="E28" s="8">
        <v>1</v>
      </c>
      <c r="F28" s="4" t="str">
        <f>IF(ABS(D28)&lt;=E28,"OK","REVIEW")</f>
        <v>OK</v>
      </c>
      <c r="G28" s="4" t="s">
        <v>999</v>
      </c>
      <c r="H28" s="4"/>
      <c r="I28" s="4"/>
      <c r="J28" s="4"/>
      <c r="K28" s="4"/>
      <c r="L28" s="4"/>
      <c r="M28" s="4"/>
      <c r="N28" s="4"/>
      <c r="O28" s="4"/>
      <c r="P28" s="4"/>
      <c r="Q28" s="4"/>
      <c r="R28" s="4"/>
      <c r="S28" s="4"/>
      <c r="T28" s="4"/>
      <c r="U28" s="4"/>
      <c r="V28" s="4"/>
      <c r="W28" s="4"/>
      <c r="X28" s="4"/>
      <c r="Y28" s="4"/>
      <c r="Z28" s="4"/>
    </row>
    <row r="29" spans="1:26" ht="15" customHeight="1">
      <c r="A29" s="4" t="s">
        <v>1000</v>
      </c>
      <c r="B29" s="8">
        <v>0</v>
      </c>
      <c r="C29" s="8">
        <v>0</v>
      </c>
      <c r="D29" s="8">
        <f t="shared" si="0"/>
        <v>0</v>
      </c>
      <c r="E29" s="8">
        <v>0</v>
      </c>
      <c r="F29" s="4" t="str">
        <f>IF(D29=0,"OK","REVIEW")</f>
        <v>OK</v>
      </c>
      <c r="G29" s="4" t="s">
        <v>1001</v>
      </c>
      <c r="H29" s="4"/>
      <c r="I29" s="4"/>
      <c r="J29" s="4"/>
      <c r="K29" s="4"/>
      <c r="L29" s="4"/>
      <c r="M29" s="4"/>
      <c r="N29" s="4"/>
      <c r="O29" s="4"/>
      <c r="P29" s="4"/>
      <c r="Q29" s="4"/>
      <c r="R29" s="4"/>
      <c r="S29" s="4"/>
      <c r="T29" s="4"/>
      <c r="U29" s="4"/>
      <c r="V29" s="4"/>
      <c r="W29" s="4"/>
      <c r="X29" s="4"/>
      <c r="Y29" s="4"/>
      <c r="Z29" s="4"/>
    </row>
    <row r="30" spans="1:26" ht="15" customHeight="1">
      <c r="A30" s="4"/>
      <c r="B30" s="4"/>
      <c r="C30" s="4"/>
      <c r="D30" s="4"/>
      <c r="E30" s="4"/>
      <c r="F30" s="4"/>
      <c r="G30" s="4"/>
      <c r="H30" s="4"/>
      <c r="I30" s="4"/>
      <c r="J30" s="4"/>
      <c r="K30" s="4"/>
      <c r="L30" s="4"/>
      <c r="M30" s="4"/>
      <c r="N30" s="4"/>
      <c r="O30" s="4"/>
      <c r="P30" s="4"/>
      <c r="Q30" s="4"/>
      <c r="R30" s="4"/>
      <c r="S30" s="4"/>
      <c r="T30" s="4"/>
      <c r="U30" s="4"/>
      <c r="V30" s="4"/>
      <c r="W30" s="4"/>
      <c r="X30" s="4"/>
      <c r="Y30" s="4"/>
      <c r="Z30" s="4"/>
    </row>
    <row r="31" spans="1:26" ht="15" customHeight="1">
      <c r="A31" s="63" t="s">
        <v>1002</v>
      </c>
      <c r="B31" s="63"/>
      <c r="C31" s="63"/>
      <c r="D31" s="63"/>
      <c r="E31" s="63"/>
      <c r="F31" s="43" t="str">
        <f>IF(COUNTIF(F21:F29,"REVIEW")=0,"PASS","FAIL")</f>
        <v>PASS</v>
      </c>
      <c r="G31" s="43"/>
      <c r="H31" s="4"/>
      <c r="I31" s="4"/>
      <c r="J31" s="4"/>
      <c r="K31" s="4"/>
      <c r="L31" s="4"/>
      <c r="M31" s="4"/>
      <c r="N31" s="4"/>
      <c r="O31" s="4"/>
      <c r="P31" s="4"/>
      <c r="Q31" s="4"/>
      <c r="R31" s="4"/>
      <c r="S31" s="4"/>
      <c r="T31" s="4"/>
      <c r="U31" s="4"/>
      <c r="V31" s="4"/>
      <c r="W31" s="4"/>
      <c r="X31" s="4"/>
      <c r="Y31" s="4"/>
      <c r="Z31" s="4"/>
    </row>
    <row r="32" spans="1:26">
      <c r="A32" s="4"/>
      <c r="B32" s="4"/>
      <c r="C32" s="4"/>
      <c r="D32" s="4"/>
      <c r="E32" s="4"/>
      <c r="F32" s="4"/>
      <c r="G32" s="4"/>
      <c r="H32" s="4"/>
      <c r="I32" s="4"/>
      <c r="J32" s="4"/>
      <c r="K32" s="4"/>
      <c r="L32" s="4"/>
      <c r="M32" s="4"/>
      <c r="N32" s="4"/>
      <c r="O32" s="4"/>
      <c r="P32" s="4"/>
      <c r="Q32" s="4"/>
      <c r="R32" s="4"/>
      <c r="S32" s="4"/>
      <c r="T32" s="4"/>
      <c r="U32" s="4"/>
      <c r="V32" s="4"/>
      <c r="W32" s="4"/>
      <c r="X32" s="4"/>
      <c r="Y32" s="4"/>
      <c r="Z32" s="4"/>
    </row>
    <row r="33" spans="1:26">
      <c r="A33" s="4"/>
      <c r="B33" s="4"/>
      <c r="C33" s="4"/>
      <c r="D33" s="4"/>
      <c r="E33" s="4"/>
      <c r="F33" s="4"/>
      <c r="G33" s="4"/>
      <c r="H33" s="4"/>
      <c r="I33" s="4"/>
      <c r="J33" s="4"/>
      <c r="K33" s="4"/>
      <c r="L33" s="4"/>
      <c r="M33" s="4"/>
      <c r="N33" s="4"/>
      <c r="O33" s="4"/>
      <c r="P33" s="4"/>
      <c r="Q33" s="4"/>
      <c r="R33" s="4"/>
      <c r="S33" s="4"/>
      <c r="T33" s="4"/>
      <c r="U33" s="4"/>
      <c r="V33" s="4"/>
      <c r="W33" s="4"/>
      <c r="X33" s="4"/>
      <c r="Y33" s="4"/>
      <c r="Z33" s="4"/>
    </row>
    <row r="34" spans="1:26">
      <c r="A34" s="4"/>
      <c r="B34" s="4"/>
      <c r="C34" s="4"/>
      <c r="D34" s="4"/>
      <c r="E34" s="4"/>
      <c r="F34" s="4"/>
      <c r="G34" s="4"/>
      <c r="H34" s="4"/>
      <c r="I34" s="4"/>
      <c r="J34" s="4"/>
      <c r="K34" s="4"/>
      <c r="L34" s="4"/>
      <c r="M34" s="4"/>
      <c r="N34" s="4"/>
      <c r="O34" s="4"/>
      <c r="P34" s="4"/>
      <c r="Q34" s="4"/>
      <c r="R34" s="4"/>
      <c r="S34" s="4"/>
      <c r="T34" s="4"/>
      <c r="U34" s="4"/>
      <c r="V34" s="4"/>
      <c r="W34" s="4"/>
      <c r="X34" s="4"/>
      <c r="Y34" s="4"/>
      <c r="Z34" s="4"/>
    </row>
    <row r="35" spans="1:26">
      <c r="A35" s="4"/>
      <c r="B35" s="4"/>
      <c r="C35" s="4"/>
      <c r="D35" s="4"/>
      <c r="E35" s="4"/>
      <c r="F35" s="4"/>
      <c r="G35" s="4"/>
      <c r="H35" s="4"/>
      <c r="I35" s="4"/>
      <c r="J35" s="4"/>
      <c r="K35" s="4"/>
      <c r="L35" s="4"/>
      <c r="M35" s="4"/>
      <c r="N35" s="4"/>
      <c r="O35" s="4"/>
      <c r="P35" s="4"/>
      <c r="Q35" s="4"/>
      <c r="R35" s="4"/>
      <c r="S35" s="4"/>
      <c r="T35" s="4"/>
      <c r="U35" s="4"/>
      <c r="V35" s="4"/>
      <c r="W35" s="4"/>
      <c r="X35" s="4"/>
      <c r="Y35" s="4"/>
      <c r="Z35" s="4"/>
    </row>
    <row r="36" spans="1:26">
      <c r="A36" s="4"/>
      <c r="B36" s="4"/>
      <c r="C36" s="4"/>
      <c r="D36" s="4"/>
      <c r="E36" s="4"/>
      <c r="F36" s="4"/>
      <c r="G36" s="4"/>
      <c r="H36" s="4"/>
      <c r="I36" s="4"/>
      <c r="J36" s="4"/>
      <c r="K36" s="4"/>
      <c r="L36" s="4"/>
      <c r="M36" s="4"/>
      <c r="N36" s="4"/>
      <c r="O36" s="4"/>
      <c r="P36" s="4"/>
      <c r="Q36" s="4"/>
      <c r="R36" s="4"/>
      <c r="S36" s="4"/>
      <c r="T36" s="4"/>
      <c r="U36" s="4"/>
      <c r="V36" s="4"/>
      <c r="W36" s="4"/>
      <c r="X36" s="4"/>
      <c r="Y36" s="4"/>
      <c r="Z36" s="4"/>
    </row>
    <row r="37" spans="1:26">
      <c r="A37" s="4"/>
      <c r="B37" s="4"/>
      <c r="C37" s="4"/>
      <c r="D37" s="4"/>
      <c r="E37" s="4"/>
      <c r="F37" s="4"/>
      <c r="G37" s="4"/>
      <c r="H37" s="4"/>
      <c r="I37" s="4"/>
      <c r="J37" s="4"/>
      <c r="K37" s="4"/>
      <c r="L37" s="4"/>
      <c r="M37" s="4"/>
      <c r="N37" s="4"/>
      <c r="O37" s="4"/>
      <c r="P37" s="4"/>
      <c r="Q37" s="4"/>
      <c r="R37" s="4"/>
      <c r="S37" s="4"/>
      <c r="T37" s="4"/>
      <c r="U37" s="4"/>
      <c r="V37" s="4"/>
      <c r="W37" s="4"/>
      <c r="X37" s="4"/>
      <c r="Y37" s="4"/>
      <c r="Z37" s="4"/>
    </row>
    <row r="38" spans="1:26">
      <c r="A38" s="4"/>
      <c r="B38" s="4"/>
      <c r="C38" s="4"/>
      <c r="D38" s="4"/>
      <c r="E38" s="4"/>
      <c r="F38" s="4"/>
      <c r="G38" s="4"/>
      <c r="H38" s="4"/>
      <c r="I38" s="4"/>
      <c r="J38" s="4"/>
      <c r="K38" s="4"/>
      <c r="L38" s="4"/>
      <c r="M38" s="4"/>
      <c r="N38" s="4"/>
      <c r="O38" s="4"/>
      <c r="P38" s="4"/>
      <c r="Q38" s="4"/>
      <c r="R38" s="4"/>
      <c r="S38" s="4"/>
      <c r="T38" s="4"/>
      <c r="U38" s="4"/>
      <c r="V38" s="4"/>
      <c r="W38" s="4"/>
      <c r="X38" s="4"/>
      <c r="Y38" s="4"/>
      <c r="Z38" s="4"/>
    </row>
    <row r="39" spans="1:26">
      <c r="A39" s="4"/>
      <c r="B39" s="4"/>
      <c r="C39" s="4"/>
      <c r="D39" s="4"/>
      <c r="E39" s="4"/>
      <c r="F39" s="4"/>
      <c r="G39" s="4"/>
      <c r="H39" s="4"/>
      <c r="I39" s="4"/>
      <c r="J39" s="4"/>
      <c r="K39" s="4"/>
      <c r="L39" s="4"/>
      <c r="M39" s="4"/>
      <c r="N39" s="4"/>
      <c r="O39" s="4"/>
      <c r="P39" s="4"/>
      <c r="Q39" s="4"/>
      <c r="R39" s="4"/>
      <c r="S39" s="4"/>
      <c r="T39" s="4"/>
      <c r="U39" s="4"/>
      <c r="V39" s="4"/>
      <c r="W39" s="4"/>
      <c r="X39" s="4"/>
      <c r="Y39" s="4"/>
      <c r="Z39" s="4"/>
    </row>
    <row r="40" spans="1:26">
      <c r="A40" s="4"/>
      <c r="B40" s="4"/>
      <c r="C40" s="4"/>
      <c r="D40" s="4"/>
      <c r="E40" s="4"/>
      <c r="F40" s="4"/>
      <c r="G40" s="4"/>
      <c r="H40" s="4"/>
      <c r="I40" s="4"/>
      <c r="J40" s="4"/>
      <c r="K40" s="4"/>
      <c r="L40" s="4"/>
      <c r="M40" s="4"/>
      <c r="N40" s="4"/>
      <c r="O40" s="4"/>
      <c r="P40" s="4"/>
      <c r="Q40" s="4"/>
      <c r="R40" s="4"/>
      <c r="S40" s="4"/>
      <c r="T40" s="4"/>
      <c r="U40" s="4"/>
      <c r="V40" s="4"/>
      <c r="W40" s="4"/>
      <c r="X40" s="4"/>
      <c r="Y40" s="4"/>
      <c r="Z40" s="4"/>
    </row>
    <row r="41" spans="1:26">
      <c r="A41" s="4"/>
      <c r="B41" s="4"/>
      <c r="C41" s="4"/>
      <c r="D41" s="4"/>
      <c r="E41" s="4"/>
      <c r="F41" s="4"/>
      <c r="G41" s="4"/>
      <c r="H41" s="4"/>
      <c r="I41" s="4"/>
      <c r="J41" s="4"/>
      <c r="K41" s="4"/>
      <c r="L41" s="4"/>
      <c r="M41" s="4"/>
      <c r="N41" s="4"/>
      <c r="O41" s="4"/>
      <c r="P41" s="4"/>
      <c r="Q41" s="4"/>
      <c r="R41" s="4"/>
      <c r="S41" s="4"/>
      <c r="T41" s="4"/>
      <c r="U41" s="4"/>
      <c r="V41" s="4"/>
      <c r="W41" s="4"/>
      <c r="X41" s="4"/>
      <c r="Y41" s="4"/>
      <c r="Z41" s="4"/>
    </row>
    <row r="42" spans="1:26">
      <c r="A42" s="4"/>
      <c r="B42" s="4"/>
      <c r="C42" s="4"/>
      <c r="D42" s="4"/>
      <c r="E42" s="4"/>
      <c r="F42" s="4"/>
      <c r="G42" s="4"/>
      <c r="H42" s="4"/>
      <c r="I42" s="4"/>
      <c r="J42" s="4"/>
      <c r="K42" s="4"/>
      <c r="L42" s="4"/>
      <c r="M42" s="4"/>
      <c r="N42" s="4"/>
      <c r="O42" s="4"/>
      <c r="P42" s="4"/>
      <c r="Q42" s="4"/>
      <c r="R42" s="4"/>
      <c r="S42" s="4"/>
      <c r="T42" s="4"/>
      <c r="U42" s="4"/>
      <c r="V42" s="4"/>
      <c r="W42" s="4"/>
      <c r="X42" s="4"/>
      <c r="Y42" s="4"/>
      <c r="Z42" s="4"/>
    </row>
    <row r="43" spans="1:26">
      <c r="A43" s="4"/>
      <c r="B43" s="4"/>
      <c r="C43" s="4"/>
      <c r="D43" s="4"/>
      <c r="E43" s="4"/>
      <c r="F43" s="4"/>
      <c r="G43" s="4"/>
      <c r="H43" s="4"/>
      <c r="I43" s="4"/>
      <c r="J43" s="4"/>
      <c r="K43" s="4"/>
      <c r="L43" s="4"/>
      <c r="M43" s="4"/>
      <c r="N43" s="4"/>
      <c r="O43" s="4"/>
      <c r="P43" s="4"/>
      <c r="Q43" s="4"/>
      <c r="R43" s="4"/>
      <c r="S43" s="4"/>
      <c r="T43" s="4"/>
      <c r="U43" s="4"/>
      <c r="V43" s="4"/>
      <c r="W43" s="4"/>
      <c r="X43" s="4"/>
      <c r="Y43" s="4"/>
      <c r="Z43" s="4"/>
    </row>
    <row r="44" spans="1:26">
      <c r="A44" s="4"/>
      <c r="B44" s="4"/>
      <c r="C44" s="4"/>
      <c r="D44" s="4"/>
      <c r="E44" s="4"/>
      <c r="F44" s="4"/>
      <c r="G44" s="4"/>
      <c r="H44" s="4"/>
      <c r="I44" s="4"/>
      <c r="J44" s="4"/>
      <c r="K44" s="4"/>
      <c r="L44" s="4"/>
      <c r="M44" s="4"/>
      <c r="N44" s="4"/>
      <c r="O44" s="4"/>
      <c r="P44" s="4"/>
      <c r="Q44" s="4"/>
      <c r="R44" s="4"/>
      <c r="S44" s="4"/>
      <c r="T44" s="4"/>
      <c r="U44" s="4"/>
      <c r="V44" s="4"/>
      <c r="W44" s="4"/>
      <c r="X44" s="4"/>
      <c r="Y44" s="4"/>
      <c r="Z44" s="4"/>
    </row>
    <row r="45" spans="1:26">
      <c r="A45" s="4"/>
      <c r="B45" s="4"/>
      <c r="C45" s="4"/>
      <c r="D45" s="4"/>
      <c r="E45" s="4"/>
      <c r="F45" s="4"/>
      <c r="G45" s="4"/>
      <c r="H45" s="4"/>
      <c r="I45" s="4"/>
      <c r="J45" s="4"/>
      <c r="K45" s="4"/>
      <c r="L45" s="4"/>
      <c r="M45" s="4"/>
      <c r="N45" s="4"/>
      <c r="O45" s="4"/>
      <c r="P45" s="4"/>
      <c r="Q45" s="4"/>
      <c r="R45" s="4"/>
      <c r="S45" s="4"/>
      <c r="T45" s="4"/>
      <c r="U45" s="4"/>
      <c r="V45" s="4"/>
      <c r="W45" s="4"/>
      <c r="X45" s="4"/>
      <c r="Y45" s="4"/>
      <c r="Z45" s="4"/>
    </row>
    <row r="46" spans="1:26">
      <c r="A46" s="4"/>
      <c r="B46" s="4"/>
      <c r="C46" s="4"/>
      <c r="D46" s="4"/>
      <c r="E46" s="4"/>
      <c r="F46" s="4"/>
      <c r="G46" s="4"/>
      <c r="H46" s="4"/>
      <c r="I46" s="4"/>
      <c r="J46" s="4"/>
      <c r="K46" s="4"/>
      <c r="L46" s="4"/>
      <c r="M46" s="4"/>
      <c r="N46" s="4"/>
      <c r="O46" s="4"/>
      <c r="P46" s="4"/>
      <c r="Q46" s="4"/>
      <c r="R46" s="4"/>
      <c r="S46" s="4"/>
      <c r="T46" s="4"/>
      <c r="U46" s="4"/>
      <c r="V46" s="4"/>
      <c r="W46" s="4"/>
      <c r="X46" s="4"/>
      <c r="Y46" s="4"/>
      <c r="Z46" s="4"/>
    </row>
    <row r="47" spans="1:26">
      <c r="A47" s="4"/>
      <c r="B47" s="4"/>
      <c r="C47" s="4"/>
      <c r="D47" s="4"/>
      <c r="E47" s="4"/>
      <c r="F47" s="4"/>
      <c r="G47" s="4"/>
      <c r="H47" s="4"/>
      <c r="I47" s="4"/>
      <c r="J47" s="4"/>
      <c r="K47" s="4"/>
      <c r="L47" s="4"/>
      <c r="M47" s="4"/>
      <c r="N47" s="4"/>
      <c r="O47" s="4"/>
      <c r="P47" s="4"/>
      <c r="Q47" s="4"/>
      <c r="R47" s="4"/>
      <c r="S47" s="4"/>
      <c r="T47" s="4"/>
      <c r="U47" s="4"/>
      <c r="V47" s="4"/>
      <c r="W47" s="4"/>
      <c r="X47" s="4"/>
      <c r="Y47" s="4"/>
      <c r="Z47" s="4"/>
    </row>
    <row r="48" spans="1:26">
      <c r="A48" s="4"/>
      <c r="B48" s="4"/>
      <c r="C48" s="4"/>
      <c r="D48" s="4"/>
      <c r="E48" s="4"/>
      <c r="F48" s="4"/>
      <c r="G48" s="4"/>
      <c r="H48" s="4"/>
      <c r="I48" s="4"/>
      <c r="J48" s="4"/>
      <c r="K48" s="4"/>
      <c r="L48" s="4"/>
      <c r="M48" s="4"/>
      <c r="N48" s="4"/>
      <c r="O48" s="4"/>
      <c r="P48" s="4"/>
      <c r="Q48" s="4"/>
      <c r="R48" s="4"/>
      <c r="S48" s="4"/>
      <c r="T48" s="4"/>
      <c r="U48" s="4"/>
      <c r="V48" s="4"/>
      <c r="W48" s="4"/>
      <c r="X48" s="4"/>
      <c r="Y48" s="4"/>
      <c r="Z48" s="4"/>
    </row>
    <row r="49" spans="1:26">
      <c r="A49" s="4"/>
      <c r="B49" s="4"/>
      <c r="C49" s="4"/>
      <c r="D49" s="4"/>
      <c r="E49" s="4"/>
      <c r="F49" s="4"/>
      <c r="G49" s="4"/>
      <c r="H49" s="4"/>
      <c r="I49" s="4"/>
      <c r="J49" s="4"/>
      <c r="K49" s="4"/>
      <c r="L49" s="4"/>
      <c r="M49" s="4"/>
      <c r="N49" s="4"/>
      <c r="O49" s="4"/>
      <c r="P49" s="4"/>
      <c r="Q49" s="4"/>
      <c r="R49" s="4"/>
      <c r="S49" s="4"/>
      <c r="T49" s="4"/>
      <c r="U49" s="4"/>
      <c r="V49" s="4"/>
      <c r="W49" s="4"/>
      <c r="X49" s="4"/>
      <c r="Y49" s="4"/>
      <c r="Z49" s="4"/>
    </row>
    <row r="50" spans="1:26">
      <c r="A50" s="4"/>
      <c r="B50" s="4"/>
      <c r="C50" s="4"/>
      <c r="D50" s="4"/>
      <c r="E50" s="4"/>
      <c r="F50" s="4"/>
      <c r="G50" s="4"/>
      <c r="H50" s="4"/>
      <c r="I50" s="4"/>
      <c r="J50" s="4"/>
      <c r="K50" s="4"/>
      <c r="L50" s="4"/>
      <c r="M50" s="4"/>
      <c r="N50" s="4"/>
      <c r="O50" s="4"/>
      <c r="P50" s="4"/>
      <c r="Q50" s="4"/>
      <c r="R50" s="4"/>
      <c r="S50" s="4"/>
      <c r="T50" s="4"/>
      <c r="U50" s="4"/>
      <c r="V50" s="4"/>
      <c r="W50" s="4"/>
      <c r="X50" s="4"/>
      <c r="Y50" s="4"/>
      <c r="Z50" s="4"/>
    </row>
    <row r="51" spans="1:26">
      <c r="A51" s="4"/>
      <c r="B51" s="4"/>
      <c r="C51" s="4"/>
      <c r="D51" s="4"/>
      <c r="E51" s="4"/>
      <c r="F51" s="4"/>
      <c r="G51" s="4"/>
      <c r="H51" s="4"/>
      <c r="I51" s="4"/>
      <c r="J51" s="4"/>
      <c r="K51" s="4"/>
      <c r="L51" s="4"/>
      <c r="M51" s="4"/>
      <c r="N51" s="4"/>
      <c r="O51" s="4"/>
      <c r="P51" s="4"/>
      <c r="Q51" s="4"/>
      <c r="R51" s="4"/>
      <c r="S51" s="4"/>
      <c r="T51" s="4"/>
      <c r="U51" s="4"/>
      <c r="V51" s="4"/>
      <c r="W51" s="4"/>
      <c r="X51" s="4"/>
      <c r="Y51" s="4"/>
      <c r="Z51" s="4"/>
    </row>
    <row r="52" spans="1:26">
      <c r="A52" s="4"/>
      <c r="B52" s="4"/>
      <c r="C52" s="4"/>
      <c r="D52" s="4"/>
      <c r="E52" s="4"/>
      <c r="F52" s="4"/>
      <c r="G52" s="4"/>
      <c r="H52" s="4"/>
      <c r="I52" s="4"/>
      <c r="J52" s="4"/>
      <c r="K52" s="4"/>
      <c r="L52" s="4"/>
      <c r="M52" s="4"/>
      <c r="N52" s="4"/>
      <c r="O52" s="4"/>
      <c r="P52" s="4"/>
      <c r="Q52" s="4"/>
      <c r="R52" s="4"/>
      <c r="S52" s="4"/>
      <c r="T52" s="4"/>
      <c r="U52" s="4"/>
      <c r="V52" s="4"/>
      <c r="W52" s="4"/>
      <c r="X52" s="4"/>
      <c r="Y52" s="4"/>
      <c r="Z52" s="4"/>
    </row>
    <row r="53" spans="1:26">
      <c r="A53" s="4"/>
      <c r="B53" s="4"/>
      <c r="C53" s="4"/>
      <c r="D53" s="4"/>
      <c r="E53" s="4"/>
      <c r="F53" s="4"/>
      <c r="G53" s="4"/>
      <c r="H53" s="4"/>
      <c r="I53" s="4"/>
      <c r="J53" s="4"/>
      <c r="K53" s="4"/>
      <c r="L53" s="4"/>
      <c r="M53" s="4"/>
      <c r="N53" s="4"/>
      <c r="O53" s="4"/>
      <c r="P53" s="4"/>
      <c r="Q53" s="4"/>
      <c r="R53" s="4"/>
      <c r="S53" s="4"/>
      <c r="T53" s="4"/>
      <c r="U53" s="4"/>
      <c r="V53" s="4"/>
      <c r="W53" s="4"/>
      <c r="X53" s="4"/>
      <c r="Y53" s="4"/>
      <c r="Z53" s="4"/>
    </row>
    <row r="54" spans="1:26">
      <c r="A54" s="4"/>
      <c r="B54" s="4"/>
      <c r="C54" s="4"/>
      <c r="D54" s="4"/>
      <c r="E54" s="4"/>
      <c r="F54" s="4"/>
      <c r="G54" s="4"/>
      <c r="H54" s="4"/>
      <c r="I54" s="4"/>
      <c r="J54" s="4"/>
      <c r="K54" s="4"/>
      <c r="L54" s="4"/>
      <c r="M54" s="4"/>
      <c r="N54" s="4"/>
      <c r="O54" s="4"/>
      <c r="P54" s="4"/>
      <c r="Q54" s="4"/>
      <c r="R54" s="4"/>
      <c r="S54" s="4"/>
      <c r="T54" s="4"/>
      <c r="U54" s="4"/>
      <c r="V54" s="4"/>
      <c r="W54" s="4"/>
      <c r="X54" s="4"/>
      <c r="Y54" s="4"/>
      <c r="Z54" s="4"/>
    </row>
    <row r="55" spans="1:26">
      <c r="A55" s="4"/>
      <c r="B55" s="4"/>
      <c r="C55" s="4"/>
      <c r="D55" s="4"/>
      <c r="E55" s="4"/>
      <c r="F55" s="4"/>
      <c r="G55" s="4"/>
      <c r="H55" s="4"/>
      <c r="I55" s="4"/>
      <c r="J55" s="4"/>
      <c r="K55" s="4"/>
      <c r="L55" s="4"/>
      <c r="M55" s="4"/>
      <c r="N55" s="4"/>
      <c r="O55" s="4"/>
      <c r="P55" s="4"/>
      <c r="Q55" s="4"/>
      <c r="R55" s="4"/>
      <c r="S55" s="4"/>
      <c r="T55" s="4"/>
      <c r="U55" s="4"/>
      <c r="V55" s="4"/>
      <c r="W55" s="4"/>
      <c r="X55" s="4"/>
      <c r="Y55" s="4"/>
      <c r="Z55" s="4"/>
    </row>
    <row r="56" spans="1:26">
      <c r="A56" s="4"/>
      <c r="B56" s="4"/>
      <c r="C56" s="4"/>
      <c r="D56" s="4"/>
      <c r="E56" s="4"/>
      <c r="F56" s="4"/>
      <c r="G56" s="4"/>
      <c r="H56" s="4"/>
      <c r="I56" s="4"/>
      <c r="J56" s="4"/>
      <c r="K56" s="4"/>
      <c r="L56" s="4"/>
      <c r="M56" s="4"/>
      <c r="N56" s="4"/>
      <c r="O56" s="4"/>
      <c r="P56" s="4"/>
      <c r="Q56" s="4"/>
      <c r="R56" s="4"/>
      <c r="S56" s="4"/>
      <c r="T56" s="4"/>
      <c r="U56" s="4"/>
      <c r="V56" s="4"/>
      <c r="W56" s="4"/>
      <c r="X56" s="4"/>
      <c r="Y56" s="4"/>
      <c r="Z56" s="4"/>
    </row>
    <row r="57" spans="1:26">
      <c r="A57" s="4"/>
      <c r="B57" s="4"/>
      <c r="C57" s="4"/>
      <c r="D57" s="4"/>
      <c r="E57" s="4"/>
      <c r="F57" s="4"/>
      <c r="G57" s="4"/>
      <c r="H57" s="4"/>
      <c r="I57" s="4"/>
      <c r="J57" s="4"/>
      <c r="K57" s="4"/>
      <c r="L57" s="4"/>
      <c r="M57" s="4"/>
      <c r="N57" s="4"/>
      <c r="O57" s="4"/>
      <c r="P57" s="4"/>
      <c r="Q57" s="4"/>
      <c r="R57" s="4"/>
      <c r="S57" s="4"/>
      <c r="T57" s="4"/>
      <c r="U57" s="4"/>
      <c r="V57" s="4"/>
      <c r="W57" s="4"/>
      <c r="X57" s="4"/>
      <c r="Y57" s="4"/>
      <c r="Z57" s="4"/>
    </row>
    <row r="58" spans="1:26">
      <c r="A58" s="4"/>
      <c r="B58" s="4"/>
      <c r="C58" s="4"/>
      <c r="D58" s="4"/>
      <c r="E58" s="4"/>
      <c r="F58" s="4"/>
      <c r="G58" s="4"/>
      <c r="H58" s="4"/>
      <c r="I58" s="4"/>
      <c r="J58" s="4"/>
      <c r="K58" s="4"/>
      <c r="L58" s="4"/>
      <c r="M58" s="4"/>
      <c r="N58" s="4"/>
      <c r="O58" s="4"/>
      <c r="P58" s="4"/>
      <c r="Q58" s="4"/>
      <c r="R58" s="4"/>
      <c r="S58" s="4"/>
      <c r="T58" s="4"/>
      <c r="U58" s="4"/>
      <c r="V58" s="4"/>
      <c r="W58" s="4"/>
      <c r="X58" s="4"/>
      <c r="Y58" s="4"/>
      <c r="Z58" s="4"/>
    </row>
    <row r="59" spans="1:26">
      <c r="A59" s="4"/>
      <c r="B59" s="4"/>
      <c r="C59" s="4"/>
      <c r="D59" s="4"/>
      <c r="E59" s="4"/>
      <c r="F59" s="4"/>
      <c r="G59" s="4"/>
      <c r="H59" s="4"/>
      <c r="I59" s="4"/>
      <c r="J59" s="4"/>
      <c r="K59" s="4"/>
      <c r="L59" s="4"/>
      <c r="M59" s="4"/>
      <c r="N59" s="4"/>
      <c r="O59" s="4"/>
      <c r="P59" s="4"/>
      <c r="Q59" s="4"/>
      <c r="R59" s="4"/>
      <c r="S59" s="4"/>
      <c r="T59" s="4"/>
      <c r="U59" s="4"/>
      <c r="V59" s="4"/>
      <c r="W59" s="4"/>
      <c r="X59" s="4"/>
      <c r="Y59" s="4"/>
      <c r="Z59" s="4"/>
    </row>
    <row r="60" spans="1:26">
      <c r="A60" s="4"/>
      <c r="B60" s="4"/>
      <c r="C60" s="4"/>
      <c r="D60" s="4"/>
      <c r="E60" s="4"/>
      <c r="F60" s="4"/>
      <c r="G60" s="4"/>
      <c r="H60" s="4"/>
      <c r="I60" s="4"/>
      <c r="J60" s="4"/>
      <c r="K60" s="4"/>
      <c r="L60" s="4"/>
      <c r="M60" s="4"/>
      <c r="N60" s="4"/>
      <c r="O60" s="4"/>
      <c r="P60" s="4"/>
      <c r="Q60" s="4"/>
      <c r="R60" s="4"/>
      <c r="S60" s="4"/>
      <c r="T60" s="4"/>
      <c r="U60" s="4"/>
      <c r="V60" s="4"/>
      <c r="W60" s="4"/>
      <c r="X60" s="4"/>
      <c r="Y60" s="4"/>
      <c r="Z60" s="4"/>
    </row>
    <row r="61" spans="1:26">
      <c r="A61" s="4"/>
      <c r="B61" s="4"/>
      <c r="C61" s="4"/>
      <c r="D61" s="4"/>
      <c r="E61" s="4"/>
      <c r="F61" s="4"/>
      <c r="G61" s="4"/>
      <c r="H61" s="4"/>
      <c r="I61" s="4"/>
      <c r="J61" s="4"/>
      <c r="K61" s="4"/>
      <c r="L61" s="4"/>
      <c r="M61" s="4"/>
      <c r="N61" s="4"/>
      <c r="O61" s="4"/>
      <c r="P61" s="4"/>
      <c r="Q61" s="4"/>
      <c r="R61" s="4"/>
      <c r="S61" s="4"/>
      <c r="T61" s="4"/>
      <c r="U61" s="4"/>
      <c r="V61" s="4"/>
      <c r="W61" s="4"/>
      <c r="X61" s="4"/>
      <c r="Y61" s="4"/>
      <c r="Z61" s="4"/>
    </row>
    <row r="62" spans="1:26">
      <c r="A62" s="4"/>
      <c r="B62" s="4"/>
      <c r="C62" s="4"/>
      <c r="D62" s="4"/>
      <c r="E62" s="4"/>
      <c r="F62" s="4"/>
      <c r="G62" s="4"/>
      <c r="H62" s="4"/>
      <c r="I62" s="4"/>
      <c r="J62" s="4"/>
      <c r="K62" s="4"/>
      <c r="L62" s="4"/>
      <c r="M62" s="4"/>
      <c r="N62" s="4"/>
      <c r="O62" s="4"/>
      <c r="P62" s="4"/>
      <c r="Q62" s="4"/>
      <c r="R62" s="4"/>
      <c r="S62" s="4"/>
      <c r="T62" s="4"/>
      <c r="U62" s="4"/>
      <c r="V62" s="4"/>
      <c r="W62" s="4"/>
      <c r="X62" s="4"/>
      <c r="Y62" s="4"/>
      <c r="Z62" s="4"/>
    </row>
    <row r="63" spans="1:26">
      <c r="A63" s="4"/>
      <c r="B63" s="4"/>
      <c r="C63" s="4"/>
      <c r="D63" s="4"/>
      <c r="E63" s="4"/>
      <c r="F63" s="4"/>
      <c r="G63" s="4"/>
      <c r="H63" s="4"/>
      <c r="I63" s="4"/>
      <c r="J63" s="4"/>
      <c r="K63" s="4"/>
      <c r="L63" s="4"/>
      <c r="M63" s="4"/>
      <c r="N63" s="4"/>
      <c r="O63" s="4"/>
      <c r="P63" s="4"/>
      <c r="Q63" s="4"/>
      <c r="R63" s="4"/>
      <c r="S63" s="4"/>
      <c r="T63" s="4"/>
      <c r="U63" s="4"/>
      <c r="V63" s="4"/>
      <c r="W63" s="4"/>
      <c r="X63" s="4"/>
      <c r="Y63" s="4"/>
      <c r="Z63" s="4"/>
    </row>
    <row r="64" spans="1:26">
      <c r="A64" s="4"/>
      <c r="B64" s="4"/>
      <c r="C64" s="4"/>
      <c r="D64" s="4"/>
      <c r="E64" s="4"/>
      <c r="F64" s="4"/>
      <c r="G64" s="4"/>
      <c r="H64" s="4"/>
      <c r="I64" s="4"/>
      <c r="J64" s="4"/>
      <c r="K64" s="4"/>
      <c r="L64" s="4"/>
      <c r="M64" s="4"/>
      <c r="N64" s="4"/>
      <c r="O64" s="4"/>
      <c r="P64" s="4"/>
      <c r="Q64" s="4"/>
      <c r="R64" s="4"/>
      <c r="S64" s="4"/>
      <c r="T64" s="4"/>
      <c r="U64" s="4"/>
      <c r="V64" s="4"/>
      <c r="W64" s="4"/>
      <c r="X64" s="4"/>
      <c r="Y64" s="4"/>
      <c r="Z64" s="4"/>
    </row>
    <row r="65" spans="1:26">
      <c r="A65" s="4"/>
      <c r="B65" s="4"/>
      <c r="C65" s="4"/>
      <c r="D65" s="4"/>
      <c r="E65" s="4"/>
      <c r="F65" s="4"/>
      <c r="G65" s="4"/>
      <c r="H65" s="4"/>
      <c r="I65" s="4"/>
      <c r="J65" s="4"/>
      <c r="K65" s="4"/>
      <c r="L65" s="4"/>
      <c r="M65" s="4"/>
      <c r="N65" s="4"/>
      <c r="O65" s="4"/>
      <c r="P65" s="4"/>
      <c r="Q65" s="4"/>
      <c r="R65" s="4"/>
      <c r="S65" s="4"/>
      <c r="T65" s="4"/>
      <c r="U65" s="4"/>
      <c r="V65" s="4"/>
      <c r="W65" s="4"/>
      <c r="X65" s="4"/>
      <c r="Y65" s="4"/>
      <c r="Z65" s="4"/>
    </row>
    <row r="66" spans="1:26">
      <c r="A66" s="4"/>
      <c r="B66" s="4"/>
      <c r="C66" s="4"/>
      <c r="D66" s="4"/>
      <c r="E66" s="4"/>
      <c r="F66" s="4"/>
      <c r="G66" s="4"/>
      <c r="H66" s="4"/>
      <c r="I66" s="4"/>
      <c r="J66" s="4"/>
      <c r="K66" s="4"/>
      <c r="L66" s="4"/>
      <c r="M66" s="4"/>
      <c r="N66" s="4"/>
      <c r="O66" s="4"/>
      <c r="P66" s="4"/>
      <c r="Q66" s="4"/>
      <c r="R66" s="4"/>
      <c r="S66" s="4"/>
      <c r="T66" s="4"/>
      <c r="U66" s="4"/>
      <c r="V66" s="4"/>
      <c r="W66" s="4"/>
      <c r="X66" s="4"/>
      <c r="Y66" s="4"/>
      <c r="Z66" s="4"/>
    </row>
    <row r="67" spans="1:26">
      <c r="A67" s="4"/>
      <c r="B67" s="4"/>
      <c r="C67" s="4"/>
      <c r="D67" s="4"/>
      <c r="E67" s="4"/>
      <c r="F67" s="4"/>
      <c r="G67" s="4"/>
      <c r="H67" s="4"/>
      <c r="I67" s="4"/>
      <c r="J67" s="4"/>
      <c r="K67" s="4"/>
      <c r="L67" s="4"/>
      <c r="M67" s="4"/>
      <c r="N67" s="4"/>
      <c r="O67" s="4"/>
      <c r="P67" s="4"/>
      <c r="Q67" s="4"/>
      <c r="R67" s="4"/>
      <c r="S67" s="4"/>
      <c r="T67" s="4"/>
      <c r="U67" s="4"/>
      <c r="V67" s="4"/>
      <c r="W67" s="4"/>
      <c r="X67" s="4"/>
      <c r="Y67" s="4"/>
      <c r="Z67" s="4"/>
    </row>
    <row r="68" spans="1:26">
      <c r="A68" s="4"/>
      <c r="B68" s="4"/>
      <c r="C68" s="4"/>
      <c r="D68" s="4"/>
      <c r="E68" s="4"/>
      <c r="F68" s="4"/>
      <c r="G68" s="4"/>
      <c r="H68" s="4"/>
      <c r="I68" s="4"/>
      <c r="J68" s="4"/>
      <c r="K68" s="4"/>
      <c r="L68" s="4"/>
      <c r="M68" s="4"/>
      <c r="N68" s="4"/>
      <c r="O68" s="4"/>
      <c r="P68" s="4"/>
      <c r="Q68" s="4"/>
      <c r="R68" s="4"/>
      <c r="S68" s="4"/>
      <c r="T68" s="4"/>
      <c r="U68" s="4"/>
      <c r="V68" s="4"/>
      <c r="W68" s="4"/>
      <c r="X68" s="4"/>
      <c r="Y68" s="4"/>
      <c r="Z68" s="4"/>
    </row>
    <row r="69" spans="1:26">
      <c r="A69" s="4"/>
      <c r="B69" s="4"/>
      <c r="C69" s="4"/>
      <c r="D69" s="4"/>
      <c r="E69" s="4"/>
      <c r="F69" s="4"/>
      <c r="G69" s="4"/>
      <c r="H69" s="4"/>
      <c r="I69" s="4"/>
      <c r="J69" s="4"/>
      <c r="K69" s="4"/>
      <c r="L69" s="4"/>
      <c r="M69" s="4"/>
      <c r="N69" s="4"/>
      <c r="O69" s="4"/>
      <c r="P69" s="4"/>
      <c r="Q69" s="4"/>
      <c r="R69" s="4"/>
      <c r="S69" s="4"/>
      <c r="T69" s="4"/>
      <c r="U69" s="4"/>
      <c r="V69" s="4"/>
      <c r="W69" s="4"/>
      <c r="X69" s="4"/>
      <c r="Y69" s="4"/>
      <c r="Z69" s="4"/>
    </row>
    <row r="70" spans="1:26">
      <c r="A70" s="4"/>
      <c r="B70" s="4"/>
      <c r="C70" s="4"/>
      <c r="D70" s="4"/>
      <c r="E70" s="4"/>
      <c r="F70" s="4"/>
      <c r="G70" s="4"/>
      <c r="H70" s="4"/>
      <c r="I70" s="4"/>
      <c r="J70" s="4"/>
      <c r="K70" s="4"/>
      <c r="L70" s="4"/>
      <c r="M70" s="4"/>
      <c r="N70" s="4"/>
      <c r="O70" s="4"/>
      <c r="P70" s="4"/>
      <c r="Q70" s="4"/>
      <c r="R70" s="4"/>
      <c r="S70" s="4"/>
      <c r="T70" s="4"/>
      <c r="U70" s="4"/>
      <c r="V70" s="4"/>
      <c r="W70" s="4"/>
      <c r="X70" s="4"/>
      <c r="Y70" s="4"/>
      <c r="Z70" s="4"/>
    </row>
    <row r="71" spans="1:26">
      <c r="A71" s="4"/>
      <c r="B71" s="4"/>
      <c r="C71" s="4"/>
      <c r="D71" s="4"/>
      <c r="E71" s="4"/>
      <c r="F71" s="4"/>
      <c r="G71" s="4"/>
      <c r="H71" s="4"/>
      <c r="I71" s="4"/>
      <c r="J71" s="4"/>
      <c r="K71" s="4"/>
      <c r="L71" s="4"/>
      <c r="M71" s="4"/>
      <c r="N71" s="4"/>
      <c r="O71" s="4"/>
      <c r="P71" s="4"/>
      <c r="Q71" s="4"/>
      <c r="R71" s="4"/>
      <c r="S71" s="4"/>
      <c r="T71" s="4"/>
      <c r="U71" s="4"/>
      <c r="V71" s="4"/>
      <c r="W71" s="4"/>
      <c r="X71" s="4"/>
      <c r="Y71" s="4"/>
      <c r="Z71" s="4"/>
    </row>
    <row r="72" spans="1:26">
      <c r="A72" s="4"/>
      <c r="B72" s="4"/>
      <c r="C72" s="4"/>
      <c r="D72" s="4"/>
      <c r="E72" s="4"/>
      <c r="F72" s="4"/>
      <c r="G72" s="4"/>
      <c r="H72" s="4"/>
      <c r="I72" s="4"/>
      <c r="J72" s="4"/>
      <c r="K72" s="4"/>
      <c r="L72" s="4"/>
      <c r="M72" s="4"/>
      <c r="N72" s="4"/>
      <c r="O72" s="4"/>
      <c r="P72" s="4"/>
      <c r="Q72" s="4"/>
      <c r="R72" s="4"/>
      <c r="S72" s="4"/>
      <c r="T72" s="4"/>
      <c r="U72" s="4"/>
      <c r="V72" s="4"/>
      <c r="W72" s="4"/>
      <c r="X72" s="4"/>
      <c r="Y72" s="4"/>
      <c r="Z72" s="4"/>
    </row>
    <row r="73" spans="1:26">
      <c r="A73" s="4"/>
      <c r="B73" s="4"/>
      <c r="C73" s="4"/>
      <c r="D73" s="4"/>
      <c r="E73" s="4"/>
      <c r="F73" s="4"/>
      <c r="G73" s="4"/>
      <c r="H73" s="4"/>
      <c r="I73" s="4"/>
      <c r="J73" s="4"/>
      <c r="K73" s="4"/>
      <c r="L73" s="4"/>
      <c r="M73" s="4"/>
      <c r="N73" s="4"/>
      <c r="O73" s="4"/>
      <c r="P73" s="4"/>
      <c r="Q73" s="4"/>
      <c r="R73" s="4"/>
      <c r="S73" s="4"/>
      <c r="T73" s="4"/>
      <c r="U73" s="4"/>
      <c r="V73" s="4"/>
      <c r="W73" s="4"/>
      <c r="X73" s="4"/>
      <c r="Y73" s="4"/>
      <c r="Z73" s="4"/>
    </row>
    <row r="74" spans="1:26">
      <c r="A74" s="4"/>
      <c r="B74" s="4"/>
      <c r="C74" s="4"/>
      <c r="D74" s="4"/>
      <c r="E74" s="4"/>
      <c r="F74" s="4"/>
      <c r="G74" s="4"/>
      <c r="H74" s="4"/>
      <c r="I74" s="4"/>
      <c r="J74" s="4"/>
      <c r="K74" s="4"/>
      <c r="L74" s="4"/>
      <c r="M74" s="4"/>
      <c r="N74" s="4"/>
      <c r="O74" s="4"/>
      <c r="P74" s="4"/>
      <c r="Q74" s="4"/>
      <c r="R74" s="4"/>
      <c r="S74" s="4"/>
      <c r="T74" s="4"/>
      <c r="U74" s="4"/>
      <c r="V74" s="4"/>
      <c r="W74" s="4"/>
      <c r="X74" s="4"/>
      <c r="Y74" s="4"/>
      <c r="Z74" s="4"/>
    </row>
    <row r="75" spans="1:26">
      <c r="A75" s="4"/>
      <c r="B75" s="4"/>
      <c r="C75" s="4"/>
      <c r="D75" s="4"/>
      <c r="E75" s="4"/>
      <c r="F75" s="4"/>
      <c r="G75" s="4"/>
      <c r="H75" s="4"/>
      <c r="I75" s="4"/>
      <c r="J75" s="4"/>
      <c r="K75" s="4"/>
      <c r="L75" s="4"/>
      <c r="M75" s="4"/>
      <c r="N75" s="4"/>
      <c r="O75" s="4"/>
      <c r="P75" s="4"/>
      <c r="Q75" s="4"/>
      <c r="R75" s="4"/>
      <c r="S75" s="4"/>
      <c r="T75" s="4"/>
      <c r="U75" s="4"/>
      <c r="V75" s="4"/>
      <c r="W75" s="4"/>
      <c r="X75" s="4"/>
      <c r="Y75" s="4"/>
      <c r="Z75" s="4"/>
    </row>
    <row r="76" spans="1:26">
      <c r="A76" s="4"/>
      <c r="B76" s="4"/>
      <c r="C76" s="4"/>
      <c r="D76" s="4"/>
      <c r="E76" s="4"/>
      <c r="F76" s="4"/>
      <c r="G76" s="4"/>
      <c r="H76" s="4"/>
      <c r="I76" s="4"/>
      <c r="J76" s="4"/>
      <c r="K76" s="4"/>
      <c r="L76" s="4"/>
      <c r="M76" s="4"/>
      <c r="N76" s="4"/>
      <c r="O76" s="4"/>
      <c r="P76" s="4"/>
      <c r="Q76" s="4"/>
      <c r="R76" s="4"/>
      <c r="S76" s="4"/>
      <c r="T76" s="4"/>
      <c r="U76" s="4"/>
      <c r="V76" s="4"/>
      <c r="W76" s="4"/>
      <c r="X76" s="4"/>
      <c r="Y76" s="4"/>
      <c r="Z76" s="4"/>
    </row>
    <row r="77" spans="1:26">
      <c r="A77" s="4"/>
      <c r="B77" s="4"/>
      <c r="C77" s="4"/>
      <c r="D77" s="4"/>
      <c r="E77" s="4"/>
      <c r="F77" s="4"/>
      <c r="G77" s="4"/>
      <c r="H77" s="4"/>
      <c r="I77" s="4"/>
      <c r="J77" s="4"/>
      <c r="K77" s="4"/>
      <c r="L77" s="4"/>
      <c r="M77" s="4"/>
      <c r="N77" s="4"/>
      <c r="O77" s="4"/>
      <c r="P77" s="4"/>
      <c r="Q77" s="4"/>
      <c r="R77" s="4"/>
      <c r="S77" s="4"/>
      <c r="T77" s="4"/>
      <c r="U77" s="4"/>
      <c r="V77" s="4"/>
      <c r="W77" s="4"/>
      <c r="X77" s="4"/>
      <c r="Y77" s="4"/>
      <c r="Z77" s="4"/>
    </row>
    <row r="78" spans="1:26">
      <c r="A78" s="4"/>
      <c r="B78" s="4"/>
      <c r="C78" s="4"/>
      <c r="D78" s="4"/>
      <c r="E78" s="4"/>
      <c r="F78" s="4"/>
      <c r="G78" s="4"/>
      <c r="H78" s="4"/>
      <c r="I78" s="4"/>
      <c r="J78" s="4"/>
      <c r="K78" s="4"/>
      <c r="L78" s="4"/>
      <c r="M78" s="4"/>
      <c r="N78" s="4"/>
      <c r="O78" s="4"/>
      <c r="P78" s="4"/>
      <c r="Q78" s="4"/>
      <c r="R78" s="4"/>
      <c r="S78" s="4"/>
      <c r="T78" s="4"/>
      <c r="U78" s="4"/>
      <c r="V78" s="4"/>
      <c r="W78" s="4"/>
      <c r="X78" s="4"/>
      <c r="Y78" s="4"/>
      <c r="Z78" s="4"/>
    </row>
    <row r="79" spans="1:26">
      <c r="A79" s="4"/>
      <c r="B79" s="4"/>
      <c r="C79" s="4"/>
      <c r="D79" s="4"/>
      <c r="E79" s="4"/>
      <c r="F79" s="4"/>
      <c r="G79" s="4"/>
      <c r="H79" s="4"/>
      <c r="I79" s="4"/>
      <c r="J79" s="4"/>
      <c r="K79" s="4"/>
      <c r="L79" s="4"/>
      <c r="M79" s="4"/>
      <c r="N79" s="4"/>
      <c r="O79" s="4"/>
      <c r="P79" s="4"/>
      <c r="Q79" s="4"/>
      <c r="R79" s="4"/>
      <c r="S79" s="4"/>
      <c r="T79" s="4"/>
      <c r="U79" s="4"/>
      <c r="V79" s="4"/>
      <c r="W79" s="4"/>
      <c r="X79" s="4"/>
      <c r="Y79" s="4"/>
      <c r="Z79" s="4"/>
    </row>
    <row r="80" spans="1:26">
      <c r="A80" s="4"/>
      <c r="B80" s="4"/>
      <c r="C80" s="4"/>
      <c r="D80" s="4"/>
      <c r="E80" s="4"/>
      <c r="F80" s="4"/>
      <c r="G80" s="4"/>
      <c r="H80" s="4"/>
      <c r="I80" s="4"/>
      <c r="J80" s="4"/>
      <c r="K80" s="4"/>
      <c r="L80" s="4"/>
      <c r="M80" s="4"/>
      <c r="N80" s="4"/>
      <c r="O80" s="4"/>
      <c r="P80" s="4"/>
      <c r="Q80" s="4"/>
      <c r="R80" s="4"/>
      <c r="S80" s="4"/>
      <c r="T80" s="4"/>
      <c r="U80" s="4"/>
      <c r="V80" s="4"/>
      <c r="W80" s="4"/>
      <c r="X80" s="4"/>
      <c r="Y80" s="4"/>
      <c r="Z80" s="4"/>
    </row>
    <row r="81" spans="1:26">
      <c r="A81" s="4"/>
      <c r="B81" s="4"/>
      <c r="C81" s="4"/>
      <c r="D81" s="4"/>
      <c r="E81" s="4"/>
      <c r="F81" s="4"/>
      <c r="G81" s="4"/>
      <c r="H81" s="4"/>
      <c r="I81" s="4"/>
      <c r="J81" s="4"/>
      <c r="K81" s="4"/>
      <c r="L81" s="4"/>
      <c r="M81" s="4"/>
      <c r="N81" s="4"/>
      <c r="O81" s="4"/>
      <c r="P81" s="4"/>
      <c r="Q81" s="4"/>
      <c r="R81" s="4"/>
      <c r="S81" s="4"/>
      <c r="T81" s="4"/>
      <c r="U81" s="4"/>
      <c r="V81" s="4"/>
      <c r="W81" s="4"/>
      <c r="X81" s="4"/>
      <c r="Y81" s="4"/>
      <c r="Z81" s="4"/>
    </row>
    <row r="82" spans="1:26">
      <c r="A82" s="4"/>
      <c r="B82" s="4"/>
      <c r="C82" s="4"/>
      <c r="D82" s="4"/>
      <c r="E82" s="4"/>
      <c r="F82" s="4"/>
      <c r="G82" s="4"/>
      <c r="H82" s="4"/>
      <c r="I82" s="4"/>
      <c r="J82" s="4"/>
      <c r="K82" s="4"/>
      <c r="L82" s="4"/>
      <c r="M82" s="4"/>
      <c r="N82" s="4"/>
      <c r="O82" s="4"/>
      <c r="P82" s="4"/>
      <c r="Q82" s="4"/>
      <c r="R82" s="4"/>
      <c r="S82" s="4"/>
      <c r="T82" s="4"/>
      <c r="U82" s="4"/>
      <c r="V82" s="4"/>
      <c r="W82" s="4"/>
      <c r="X82" s="4"/>
      <c r="Y82" s="4"/>
      <c r="Z82" s="4"/>
    </row>
    <row r="83" spans="1:26">
      <c r="A83" s="4"/>
      <c r="B83" s="4"/>
      <c r="C83" s="4"/>
      <c r="D83" s="4"/>
      <c r="E83" s="4"/>
      <c r="F83" s="4"/>
      <c r="G83" s="4"/>
      <c r="H83" s="4"/>
      <c r="I83" s="4"/>
      <c r="J83" s="4"/>
      <c r="K83" s="4"/>
      <c r="L83" s="4"/>
      <c r="M83" s="4"/>
      <c r="N83" s="4"/>
      <c r="O83" s="4"/>
      <c r="P83" s="4"/>
      <c r="Q83" s="4"/>
      <c r="R83" s="4"/>
      <c r="S83" s="4"/>
      <c r="T83" s="4"/>
      <c r="U83" s="4"/>
      <c r="V83" s="4"/>
      <c r="W83" s="4"/>
      <c r="X83" s="4"/>
      <c r="Y83" s="4"/>
      <c r="Z83" s="4"/>
    </row>
    <row r="84" spans="1:26">
      <c r="A84" s="4"/>
      <c r="B84" s="4"/>
      <c r="C84" s="4"/>
      <c r="D84" s="4"/>
      <c r="E84" s="4"/>
      <c r="F84" s="4"/>
      <c r="G84" s="4"/>
      <c r="H84" s="4"/>
      <c r="I84" s="4"/>
      <c r="J84" s="4"/>
      <c r="K84" s="4"/>
      <c r="L84" s="4"/>
      <c r="M84" s="4"/>
      <c r="N84" s="4"/>
      <c r="O84" s="4"/>
      <c r="P84" s="4"/>
      <c r="Q84" s="4"/>
      <c r="R84" s="4"/>
      <c r="S84" s="4"/>
      <c r="T84" s="4"/>
      <c r="U84" s="4"/>
      <c r="V84" s="4"/>
      <c r="W84" s="4"/>
      <c r="X84" s="4"/>
      <c r="Y84" s="4"/>
      <c r="Z84" s="4"/>
    </row>
    <row r="85" spans="1:26">
      <c r="A85" s="4"/>
      <c r="B85" s="4"/>
      <c r="C85" s="4"/>
      <c r="D85" s="4"/>
      <c r="E85" s="4"/>
      <c r="F85" s="4"/>
      <c r="G85" s="4"/>
      <c r="H85" s="4"/>
      <c r="I85" s="4"/>
      <c r="J85" s="4"/>
      <c r="K85" s="4"/>
      <c r="L85" s="4"/>
      <c r="M85" s="4"/>
      <c r="N85" s="4"/>
      <c r="O85" s="4"/>
      <c r="P85" s="4"/>
      <c r="Q85" s="4"/>
      <c r="R85" s="4"/>
      <c r="S85" s="4"/>
      <c r="T85" s="4"/>
      <c r="U85" s="4"/>
      <c r="V85" s="4"/>
      <c r="W85" s="4"/>
      <c r="X85" s="4"/>
      <c r="Y85" s="4"/>
      <c r="Z85" s="4"/>
    </row>
    <row r="86" spans="1:26">
      <c r="A86" s="4"/>
      <c r="B86" s="4"/>
      <c r="C86" s="4"/>
      <c r="D86" s="4"/>
      <c r="E86" s="4"/>
      <c r="F86" s="4"/>
      <c r="G86" s="4"/>
      <c r="H86" s="4"/>
      <c r="I86" s="4"/>
      <c r="J86" s="4"/>
      <c r="K86" s="4"/>
      <c r="L86" s="4"/>
      <c r="M86" s="4"/>
      <c r="N86" s="4"/>
      <c r="O86" s="4"/>
      <c r="P86" s="4"/>
      <c r="Q86" s="4"/>
      <c r="R86" s="4"/>
      <c r="S86" s="4"/>
      <c r="T86" s="4"/>
      <c r="U86" s="4"/>
      <c r="V86" s="4"/>
      <c r="W86" s="4"/>
      <c r="X86" s="4"/>
      <c r="Y86" s="4"/>
      <c r="Z86" s="4"/>
    </row>
    <row r="87" spans="1:26">
      <c r="A87" s="4"/>
      <c r="B87" s="4"/>
      <c r="C87" s="4"/>
      <c r="D87" s="4"/>
      <c r="E87" s="4"/>
      <c r="F87" s="4"/>
      <c r="G87" s="4"/>
      <c r="H87" s="4"/>
      <c r="I87" s="4"/>
      <c r="J87" s="4"/>
      <c r="K87" s="4"/>
      <c r="L87" s="4"/>
      <c r="M87" s="4"/>
      <c r="N87" s="4"/>
      <c r="O87" s="4"/>
      <c r="P87" s="4"/>
      <c r="Q87" s="4"/>
      <c r="R87" s="4"/>
      <c r="S87" s="4"/>
      <c r="T87" s="4"/>
      <c r="U87" s="4"/>
      <c r="V87" s="4"/>
      <c r="W87" s="4"/>
      <c r="X87" s="4"/>
      <c r="Y87" s="4"/>
      <c r="Z87" s="4"/>
    </row>
    <row r="88" spans="1:26">
      <c r="A88" s="4"/>
      <c r="B88" s="4"/>
      <c r="C88" s="4"/>
      <c r="D88" s="4"/>
      <c r="E88" s="4"/>
      <c r="F88" s="4"/>
      <c r="G88" s="4"/>
      <c r="H88" s="4"/>
      <c r="I88" s="4"/>
      <c r="J88" s="4"/>
      <c r="K88" s="4"/>
      <c r="L88" s="4"/>
      <c r="M88" s="4"/>
      <c r="N88" s="4"/>
      <c r="O88" s="4"/>
      <c r="P88" s="4"/>
      <c r="Q88" s="4"/>
      <c r="R88" s="4"/>
      <c r="S88" s="4"/>
      <c r="T88" s="4"/>
      <c r="U88" s="4"/>
      <c r="V88" s="4"/>
      <c r="W88" s="4"/>
      <c r="X88" s="4"/>
      <c r="Y88" s="4"/>
      <c r="Z88" s="4"/>
    </row>
    <row r="89" spans="1:26">
      <c r="A89" s="4"/>
      <c r="B89" s="4"/>
      <c r="C89" s="4"/>
      <c r="D89" s="4"/>
      <c r="E89" s="4"/>
      <c r="F89" s="4"/>
      <c r="G89" s="4"/>
      <c r="H89" s="4"/>
      <c r="I89" s="4"/>
      <c r="J89" s="4"/>
      <c r="K89" s="4"/>
      <c r="L89" s="4"/>
      <c r="M89" s="4"/>
      <c r="N89" s="4"/>
      <c r="O89" s="4"/>
      <c r="P89" s="4"/>
      <c r="Q89" s="4"/>
      <c r="R89" s="4"/>
      <c r="S89" s="4"/>
      <c r="T89" s="4"/>
      <c r="U89" s="4"/>
      <c r="V89" s="4"/>
      <c r="W89" s="4"/>
      <c r="X89" s="4"/>
      <c r="Y89" s="4"/>
      <c r="Z89" s="4"/>
    </row>
    <row r="90" spans="1:26">
      <c r="A90" s="4"/>
      <c r="B90" s="4"/>
      <c r="C90" s="4"/>
      <c r="D90" s="4"/>
      <c r="E90" s="4"/>
      <c r="F90" s="4"/>
      <c r="G90" s="4"/>
      <c r="H90" s="4"/>
      <c r="I90" s="4"/>
      <c r="J90" s="4"/>
      <c r="K90" s="4"/>
      <c r="L90" s="4"/>
      <c r="M90" s="4"/>
      <c r="N90" s="4"/>
      <c r="O90" s="4"/>
      <c r="P90" s="4"/>
      <c r="Q90" s="4"/>
      <c r="R90" s="4"/>
      <c r="S90" s="4"/>
      <c r="T90" s="4"/>
      <c r="U90" s="4"/>
      <c r="V90" s="4"/>
      <c r="W90" s="4"/>
      <c r="X90" s="4"/>
      <c r="Y90" s="4"/>
      <c r="Z90" s="4"/>
    </row>
    <row r="91" spans="1:26">
      <c r="A91" s="4"/>
      <c r="B91" s="4"/>
      <c r="C91" s="4"/>
      <c r="D91" s="4"/>
      <c r="E91" s="4"/>
      <c r="F91" s="4"/>
      <c r="G91" s="4"/>
      <c r="H91" s="4"/>
      <c r="I91" s="4"/>
      <c r="J91" s="4"/>
      <c r="K91" s="4"/>
      <c r="L91" s="4"/>
      <c r="M91" s="4"/>
      <c r="N91" s="4"/>
      <c r="O91" s="4"/>
      <c r="P91" s="4"/>
      <c r="Q91" s="4"/>
      <c r="R91" s="4"/>
      <c r="S91" s="4"/>
      <c r="T91" s="4"/>
      <c r="U91" s="4"/>
      <c r="V91" s="4"/>
      <c r="W91" s="4"/>
      <c r="X91" s="4"/>
      <c r="Y91" s="4"/>
      <c r="Z91" s="4"/>
    </row>
    <row r="92" spans="1:26">
      <c r="A92" s="4"/>
      <c r="B92" s="4"/>
      <c r="C92" s="4"/>
      <c r="D92" s="4"/>
      <c r="E92" s="4"/>
      <c r="F92" s="4"/>
      <c r="G92" s="4"/>
      <c r="H92" s="4"/>
      <c r="I92" s="4"/>
      <c r="J92" s="4"/>
      <c r="K92" s="4"/>
      <c r="L92" s="4"/>
      <c r="M92" s="4"/>
      <c r="N92" s="4"/>
      <c r="O92" s="4"/>
      <c r="P92" s="4"/>
      <c r="Q92" s="4"/>
      <c r="R92" s="4"/>
      <c r="S92" s="4"/>
      <c r="T92" s="4"/>
      <c r="U92" s="4"/>
      <c r="V92" s="4"/>
      <c r="W92" s="4"/>
      <c r="X92" s="4"/>
      <c r="Y92" s="4"/>
      <c r="Z92" s="4"/>
    </row>
    <row r="93" spans="1:26">
      <c r="A93" s="4"/>
      <c r="B93" s="4"/>
      <c r="C93" s="4"/>
      <c r="D93" s="4"/>
      <c r="E93" s="4"/>
      <c r="F93" s="4"/>
      <c r="G93" s="4"/>
      <c r="H93" s="4"/>
      <c r="I93" s="4"/>
      <c r="J93" s="4"/>
      <c r="K93" s="4"/>
      <c r="L93" s="4"/>
      <c r="M93" s="4"/>
      <c r="N93" s="4"/>
      <c r="O93" s="4"/>
      <c r="P93" s="4"/>
      <c r="Q93" s="4"/>
      <c r="R93" s="4"/>
      <c r="S93" s="4"/>
      <c r="T93" s="4"/>
      <c r="U93" s="4"/>
      <c r="V93" s="4"/>
      <c r="W93" s="4"/>
      <c r="X93" s="4"/>
      <c r="Y93" s="4"/>
      <c r="Z93" s="4"/>
    </row>
    <row r="94" spans="1:26">
      <c r="A94" s="4"/>
      <c r="B94" s="4"/>
      <c r="C94" s="4"/>
      <c r="D94" s="4"/>
      <c r="E94" s="4"/>
      <c r="F94" s="4"/>
      <c r="G94" s="4"/>
      <c r="H94" s="4"/>
      <c r="I94" s="4"/>
      <c r="J94" s="4"/>
      <c r="K94" s="4"/>
      <c r="L94" s="4"/>
      <c r="M94" s="4"/>
      <c r="N94" s="4"/>
      <c r="O94" s="4"/>
      <c r="P94" s="4"/>
      <c r="Q94" s="4"/>
      <c r="R94" s="4"/>
      <c r="S94" s="4"/>
      <c r="T94" s="4"/>
      <c r="U94" s="4"/>
      <c r="V94" s="4"/>
      <c r="W94" s="4"/>
      <c r="X94" s="4"/>
      <c r="Y94" s="4"/>
      <c r="Z94" s="4"/>
    </row>
    <row r="95" spans="1:26">
      <c r="A95" s="4"/>
      <c r="B95" s="4"/>
      <c r="C95" s="4"/>
      <c r="D95" s="4"/>
      <c r="E95" s="4"/>
      <c r="F95" s="4"/>
      <c r="G95" s="4"/>
      <c r="H95" s="4"/>
      <c r="I95" s="4"/>
      <c r="J95" s="4"/>
      <c r="K95" s="4"/>
      <c r="L95" s="4"/>
      <c r="M95" s="4"/>
      <c r="N95" s="4"/>
      <c r="O95" s="4"/>
      <c r="P95" s="4"/>
      <c r="Q95" s="4"/>
      <c r="R95" s="4"/>
      <c r="S95" s="4"/>
      <c r="T95" s="4"/>
      <c r="U95" s="4"/>
      <c r="V95" s="4"/>
      <c r="W95" s="4"/>
      <c r="X95" s="4"/>
      <c r="Y95" s="4"/>
      <c r="Z95" s="4"/>
    </row>
    <row r="96" spans="1:26">
      <c r="A96" s="4"/>
      <c r="B96" s="4"/>
      <c r="C96" s="4"/>
      <c r="D96" s="4"/>
      <c r="E96" s="4"/>
      <c r="F96" s="4"/>
      <c r="G96" s="4"/>
      <c r="H96" s="4"/>
      <c r="I96" s="4"/>
      <c r="J96" s="4"/>
      <c r="K96" s="4"/>
      <c r="L96" s="4"/>
      <c r="M96" s="4"/>
      <c r="N96" s="4"/>
      <c r="O96" s="4"/>
      <c r="P96" s="4"/>
      <c r="Q96" s="4"/>
      <c r="R96" s="4"/>
      <c r="S96" s="4"/>
      <c r="T96" s="4"/>
      <c r="U96" s="4"/>
      <c r="V96" s="4"/>
      <c r="W96" s="4"/>
      <c r="X96" s="4"/>
      <c r="Y96" s="4"/>
      <c r="Z96" s="4"/>
    </row>
    <row r="97" spans="1:26">
      <c r="A97" s="4"/>
      <c r="B97" s="4"/>
      <c r="C97" s="4"/>
      <c r="D97" s="4"/>
      <c r="E97" s="4"/>
      <c r="F97" s="4"/>
      <c r="G97" s="4"/>
      <c r="H97" s="4"/>
      <c r="I97" s="4"/>
      <c r="J97" s="4"/>
      <c r="K97" s="4"/>
      <c r="L97" s="4"/>
      <c r="M97" s="4"/>
      <c r="N97" s="4"/>
      <c r="O97" s="4"/>
      <c r="P97" s="4"/>
      <c r="Q97" s="4"/>
      <c r="R97" s="4"/>
      <c r="S97" s="4"/>
      <c r="T97" s="4"/>
      <c r="U97" s="4"/>
      <c r="V97" s="4"/>
      <c r="W97" s="4"/>
      <c r="X97" s="4"/>
      <c r="Y97" s="4"/>
      <c r="Z97" s="4"/>
    </row>
    <row r="98" spans="1:26">
      <c r="A98" s="4"/>
      <c r="B98" s="4"/>
      <c r="C98" s="4"/>
      <c r="D98" s="4"/>
      <c r="E98" s="4"/>
      <c r="F98" s="4"/>
      <c r="G98" s="4"/>
      <c r="H98" s="4"/>
      <c r="I98" s="4"/>
      <c r="J98" s="4"/>
      <c r="K98" s="4"/>
      <c r="L98" s="4"/>
      <c r="M98" s="4"/>
      <c r="N98" s="4"/>
      <c r="O98" s="4"/>
      <c r="P98" s="4"/>
      <c r="Q98" s="4"/>
      <c r="R98" s="4"/>
      <c r="S98" s="4"/>
      <c r="T98" s="4"/>
      <c r="U98" s="4"/>
      <c r="V98" s="4"/>
      <c r="W98" s="4"/>
      <c r="X98" s="4"/>
      <c r="Y98" s="4"/>
      <c r="Z98" s="4"/>
    </row>
    <row r="99" spans="1:26">
      <c r="A99" s="4"/>
      <c r="B99" s="4"/>
      <c r="C99" s="4"/>
      <c r="D99" s="4"/>
      <c r="E99" s="4"/>
      <c r="F99" s="4"/>
      <c r="G99" s="4"/>
      <c r="H99" s="4"/>
      <c r="I99" s="4"/>
      <c r="J99" s="4"/>
      <c r="K99" s="4"/>
      <c r="L99" s="4"/>
      <c r="M99" s="4"/>
      <c r="N99" s="4"/>
      <c r="O99" s="4"/>
      <c r="P99" s="4"/>
      <c r="Q99" s="4"/>
      <c r="R99" s="4"/>
      <c r="S99" s="4"/>
      <c r="T99" s="4"/>
      <c r="U99" s="4"/>
      <c r="V99" s="4"/>
      <c r="W99" s="4"/>
      <c r="X99" s="4"/>
      <c r="Y99" s="4"/>
      <c r="Z99" s="4"/>
    </row>
    <row r="100" spans="1:26">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spans="1:26">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spans="1:26">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spans="1:26">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spans="1:26">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spans="1:26">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spans="1:26">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spans="1:26">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spans="1:26">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spans="1:26">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spans="1:26">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spans="1:26">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spans="1:26">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spans="1:26">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spans="1:26">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spans="1:26">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spans="1:26">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spans="1:26">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spans="1:26">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spans="1:26">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spans="1:26">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spans="1:26">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spans="1:26">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spans="1:26">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spans="1:26">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spans="1:26">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spans="1:26">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spans="1:26">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spans="1:26">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spans="1:26">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spans="1:26">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spans="1:26">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spans="1:26">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spans="1:26">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spans="1:26">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spans="1:26">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spans="1:26">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spans="1:26">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spans="1:26">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spans="1:26">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spans="1:26">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spans="1:26">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spans="1:26">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spans="1:26">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spans="1:26">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spans="1:26">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spans="1:26">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spans="1:26">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spans="1:26">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spans="1:26">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spans="1:26">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spans="1:26">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spans="1:26">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spans="1:26">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spans="1:26">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spans="1:26">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spans="1:26">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spans="1:26">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spans="1:26">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spans="1:26">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spans="1:26">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spans="1:26">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spans="1:26">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spans="1:26">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spans="1:26">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spans="1:26">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spans="1:26">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spans="1:26">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spans="1:26">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spans="1:26">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spans="1:26">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spans="1:26">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spans="1:26">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spans="1:26">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spans="1:26">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spans="1:26">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spans="1:26">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spans="1:26">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spans="1:26">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spans="1:26">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spans="1:26">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spans="1:26">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spans="1:26">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spans="1:26">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spans="1:26">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spans="1:26">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spans="1:26">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spans="1:26">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spans="1:26">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spans="1:26">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spans="1:26">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spans="1:26">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spans="1:26">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spans="1:26">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spans="1:26">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spans="1:26">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spans="1:26">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spans="1:26">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spans="1:26">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spans="1:26">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spans="1:26">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spans="1:26">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spans="1:26">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spans="1:26">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spans="1:26">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spans="1:26">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spans="1:26">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spans="1:26">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spans="1:26">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spans="1:26">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spans="1:26">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spans="1:26">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spans="1:26">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spans="1:26">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spans="1:26">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spans="1:26">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spans="1:26">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spans="1:26">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spans="1:26">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spans="1:26">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spans="1:26">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spans="1:26">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spans="1:26">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spans="1:26">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spans="1:26">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spans="1:26">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spans="1:26">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spans="1:26">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spans="1:26">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spans="1:26">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spans="1:26">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spans="1:26">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spans="1:26">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spans="1:26">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spans="1:26">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spans="1:26">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spans="1:26">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spans="1:26">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spans="1:26">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spans="1:26">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spans="1:26">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spans="1:26">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spans="1:26">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spans="1:26">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spans="1:26">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spans="1:26">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spans="1:26">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spans="1:26">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spans="1:26">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spans="1:26">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spans="1:26">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sheetData>
  <mergeCells count="3">
    <mergeCell ref="A1:J1"/>
    <mergeCell ref="A2:J2"/>
    <mergeCell ref="A31:E31"/>
  </mergeCells>
  <conditionalFormatting sqref="F21:F29">
    <cfRule type="containsText" dxfId="3" priority="1" operator="containsText" text="OK"/>
    <cfRule type="containsText" dxfId="2" priority="2" operator="containsText" text="REVIEW"/>
  </conditionalFormatting>
  <conditionalFormatting sqref="F31">
    <cfRule type="containsText" dxfId="1" priority="3" operator="containsText" text="PASS"/>
    <cfRule type="containsText" dxfId="0" priority="4" operator="containsText" text="FAIL"/>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250"/>
  <sheetViews>
    <sheetView showGridLines="0" workbookViewId="0">
      <selection sqref="A1:H1"/>
    </sheetView>
  </sheetViews>
  <sheetFormatPr defaultRowHeight="14"/>
  <cols>
    <col min="1" max="1" width="15" customWidth="1"/>
    <col min="2" max="2" width="33" customWidth="1"/>
    <col min="3" max="3" width="18" customWidth="1"/>
    <col min="4" max="7" width="23" customWidth="1"/>
    <col min="8" max="8" width="55" customWidth="1"/>
  </cols>
  <sheetData>
    <row r="1" spans="1:26" ht="30" customHeight="1">
      <c r="A1" s="44" t="s">
        <v>1004</v>
      </c>
      <c r="B1" s="44"/>
      <c r="C1" s="44"/>
      <c r="D1" s="44"/>
      <c r="E1" s="44"/>
      <c r="F1" s="44"/>
      <c r="G1" s="44"/>
      <c r="H1" s="44"/>
      <c r="I1" s="4"/>
      <c r="J1" s="4"/>
      <c r="K1" s="4"/>
      <c r="L1" s="4"/>
      <c r="M1" s="4"/>
      <c r="N1" s="4"/>
      <c r="O1" s="4"/>
      <c r="P1" s="4"/>
      <c r="Q1" s="4"/>
      <c r="R1" s="4"/>
      <c r="S1" s="4"/>
      <c r="T1" s="4"/>
      <c r="U1" s="4"/>
      <c r="V1" s="4"/>
      <c r="W1" s="4"/>
      <c r="X1" s="4"/>
      <c r="Y1" s="4"/>
      <c r="Z1" s="4"/>
    </row>
    <row r="2" spans="1:26" ht="36" customHeight="1">
      <c r="A2" s="45" t="s">
        <v>80</v>
      </c>
      <c r="B2" s="45"/>
      <c r="C2" s="45"/>
      <c r="D2" s="45"/>
      <c r="E2" s="45"/>
      <c r="F2" s="45"/>
      <c r="G2" s="45"/>
      <c r="H2" s="45"/>
      <c r="I2" s="4"/>
      <c r="J2" s="4"/>
      <c r="K2" s="4"/>
      <c r="L2" s="4"/>
      <c r="M2" s="4"/>
      <c r="N2" s="4"/>
      <c r="O2" s="4"/>
      <c r="P2" s="4"/>
      <c r="Q2" s="4"/>
      <c r="R2" s="4"/>
      <c r="S2" s="4"/>
      <c r="T2" s="4"/>
      <c r="U2" s="4"/>
      <c r="V2" s="4"/>
      <c r="W2" s="4"/>
      <c r="X2" s="4"/>
      <c r="Y2" s="4"/>
      <c r="Z2" s="4"/>
    </row>
    <row r="3" spans="1:26">
      <c r="A3" s="4"/>
      <c r="B3" s="4"/>
      <c r="C3" s="4"/>
      <c r="D3" s="4"/>
      <c r="E3" s="4"/>
      <c r="F3" s="4"/>
      <c r="G3" s="4"/>
      <c r="H3" s="4"/>
      <c r="I3" s="4"/>
      <c r="J3" s="4"/>
      <c r="K3" s="4"/>
      <c r="L3" s="4"/>
      <c r="M3" s="4"/>
      <c r="N3" s="4"/>
      <c r="O3" s="4"/>
      <c r="P3" s="4"/>
      <c r="Q3" s="4"/>
      <c r="R3" s="4"/>
      <c r="S3" s="4"/>
      <c r="T3" s="4"/>
      <c r="U3" s="4"/>
      <c r="V3" s="4"/>
      <c r="W3" s="4"/>
      <c r="X3" s="4"/>
      <c r="Y3" s="4"/>
      <c r="Z3" s="4"/>
    </row>
    <row r="4" spans="1:26" ht="15" customHeight="1">
      <c r="A4" s="1" t="s">
        <v>81</v>
      </c>
      <c r="B4" s="2" t="s">
        <v>82</v>
      </c>
      <c r="C4" s="2" t="s">
        <v>83</v>
      </c>
      <c r="D4" s="2" t="s">
        <v>8</v>
      </c>
      <c r="E4" s="2" t="s">
        <v>12</v>
      </c>
      <c r="F4" s="2" t="s">
        <v>16</v>
      </c>
      <c r="G4" s="2" t="s">
        <v>20</v>
      </c>
      <c r="H4" s="3" t="s">
        <v>84</v>
      </c>
      <c r="I4" s="4"/>
      <c r="J4" s="4"/>
      <c r="K4" s="4"/>
      <c r="L4" s="4"/>
      <c r="M4" s="4"/>
      <c r="N4" s="4"/>
      <c r="O4" s="4"/>
      <c r="P4" s="4"/>
      <c r="Q4" s="4"/>
      <c r="R4" s="4"/>
      <c r="S4" s="4"/>
      <c r="T4" s="4"/>
      <c r="U4" s="4"/>
      <c r="V4" s="4"/>
      <c r="W4" s="4"/>
      <c r="X4" s="4"/>
      <c r="Y4" s="4"/>
      <c r="Z4" s="4"/>
    </row>
    <row r="5" spans="1:26" ht="24" customHeight="1">
      <c r="A5" s="11" t="s">
        <v>85</v>
      </c>
      <c r="B5" s="11" t="s">
        <v>86</v>
      </c>
      <c r="C5" s="11" t="s">
        <v>87</v>
      </c>
      <c r="D5" s="12">
        <v>14</v>
      </c>
      <c r="E5" s="12">
        <v>20</v>
      </c>
      <c r="F5" s="12">
        <v>30</v>
      </c>
      <c r="G5" s="12">
        <v>45</v>
      </c>
      <c r="H5" s="5" t="s">
        <v>88</v>
      </c>
      <c r="I5" s="4"/>
      <c r="J5" s="4"/>
      <c r="K5" s="4"/>
      <c r="L5" s="4"/>
      <c r="M5" s="4"/>
      <c r="N5" s="4"/>
      <c r="O5" s="4"/>
      <c r="P5" s="4"/>
      <c r="Q5" s="4"/>
      <c r="R5" s="4"/>
      <c r="S5" s="4"/>
      <c r="T5" s="4"/>
      <c r="U5" s="4"/>
      <c r="V5" s="4"/>
      <c r="W5" s="4"/>
      <c r="X5" s="4"/>
      <c r="Y5" s="4"/>
      <c r="Z5" s="4"/>
    </row>
    <row r="6" spans="1:26" ht="24" customHeight="1">
      <c r="A6" s="11" t="s">
        <v>85</v>
      </c>
      <c r="B6" s="11" t="s">
        <v>89</v>
      </c>
      <c r="C6" s="11" t="s">
        <v>90</v>
      </c>
      <c r="D6" s="12">
        <v>5</v>
      </c>
      <c r="E6" s="12">
        <v>8</v>
      </c>
      <c r="F6" s="12">
        <v>12</v>
      </c>
      <c r="G6" s="12">
        <v>18</v>
      </c>
      <c r="H6" s="5" t="s">
        <v>91</v>
      </c>
      <c r="I6" s="4"/>
      <c r="J6" s="4"/>
      <c r="K6" s="4"/>
      <c r="L6" s="4"/>
      <c r="M6" s="4"/>
      <c r="N6" s="4"/>
      <c r="O6" s="4"/>
      <c r="P6" s="4"/>
      <c r="Q6" s="4"/>
      <c r="R6" s="4"/>
      <c r="S6" s="4"/>
      <c r="T6" s="4"/>
      <c r="U6" s="4"/>
      <c r="V6" s="4"/>
      <c r="W6" s="4"/>
      <c r="X6" s="4"/>
      <c r="Y6" s="4"/>
      <c r="Z6" s="4"/>
    </row>
    <row r="7" spans="1:26" ht="15" customHeight="1">
      <c r="A7" s="11" t="s">
        <v>85</v>
      </c>
      <c r="B7" s="11" t="s">
        <v>92</v>
      </c>
      <c r="C7" s="11" t="s">
        <v>90</v>
      </c>
      <c r="D7" s="12">
        <v>12</v>
      </c>
      <c r="E7" s="12">
        <v>18</v>
      </c>
      <c r="F7" s="12">
        <v>28</v>
      </c>
      <c r="G7" s="12">
        <v>44</v>
      </c>
      <c r="H7" s="5" t="s">
        <v>93</v>
      </c>
      <c r="I7" s="4"/>
      <c r="J7" s="4"/>
      <c r="K7" s="4"/>
      <c r="L7" s="4"/>
      <c r="M7" s="4"/>
      <c r="N7" s="4"/>
      <c r="O7" s="4"/>
      <c r="P7" s="4"/>
      <c r="Q7" s="4"/>
      <c r="R7" s="4"/>
      <c r="S7" s="4"/>
      <c r="T7" s="4"/>
      <c r="U7" s="4"/>
      <c r="V7" s="4"/>
      <c r="W7" s="4"/>
      <c r="X7" s="4"/>
      <c r="Y7" s="4"/>
      <c r="Z7" s="4"/>
    </row>
    <row r="8" spans="1:26" ht="15" customHeight="1">
      <c r="A8" s="11" t="s">
        <v>94</v>
      </c>
      <c r="B8" s="11" t="s">
        <v>95</v>
      </c>
      <c r="C8" s="11" t="s">
        <v>96</v>
      </c>
      <c r="D8" s="12" t="s">
        <v>10</v>
      </c>
      <c r="E8" s="12" t="s">
        <v>14</v>
      </c>
      <c r="F8" s="12" t="s">
        <v>18</v>
      </c>
      <c r="G8" s="12" t="s">
        <v>22</v>
      </c>
      <c r="H8" s="5" t="s">
        <v>97</v>
      </c>
      <c r="I8" s="4"/>
      <c r="J8" s="4"/>
      <c r="K8" s="4"/>
      <c r="L8" s="4"/>
      <c r="M8" s="4"/>
      <c r="N8" s="4"/>
      <c r="O8" s="4"/>
      <c r="P8" s="4"/>
      <c r="Q8" s="4"/>
      <c r="R8" s="4"/>
      <c r="S8" s="4"/>
      <c r="T8" s="4"/>
      <c r="U8" s="4"/>
      <c r="V8" s="4"/>
      <c r="W8" s="4"/>
      <c r="X8" s="4"/>
      <c r="Y8" s="4"/>
      <c r="Z8" s="4"/>
    </row>
    <row r="9" spans="1:26" ht="24" customHeight="1">
      <c r="A9" s="11" t="s">
        <v>94</v>
      </c>
      <c r="B9" s="11" t="s">
        <v>98</v>
      </c>
      <c r="C9" s="11" t="s">
        <v>99</v>
      </c>
      <c r="D9" s="13">
        <v>449</v>
      </c>
      <c r="E9" s="13">
        <v>1283</v>
      </c>
      <c r="F9" s="13">
        <v>1283</v>
      </c>
      <c r="G9" s="13">
        <v>1283</v>
      </c>
      <c r="H9" s="5" t="s">
        <v>100</v>
      </c>
      <c r="I9" s="4"/>
      <c r="J9" s="4"/>
      <c r="K9" s="4"/>
      <c r="L9" s="4"/>
      <c r="M9" s="4"/>
      <c r="N9" s="4"/>
      <c r="O9" s="4"/>
      <c r="P9" s="4"/>
      <c r="Q9" s="4"/>
      <c r="R9" s="4"/>
      <c r="S9" s="4"/>
      <c r="T9" s="4"/>
      <c r="U9" s="4"/>
      <c r="V9" s="4"/>
      <c r="W9" s="4"/>
      <c r="X9" s="4"/>
      <c r="Y9" s="4"/>
      <c r="Z9" s="4"/>
    </row>
    <row r="10" spans="1:26" ht="24" customHeight="1">
      <c r="A10" s="11" t="s">
        <v>94</v>
      </c>
      <c r="B10" s="11" t="s">
        <v>101</v>
      </c>
      <c r="C10" s="11" t="s">
        <v>102</v>
      </c>
      <c r="D10" s="13">
        <v>1560</v>
      </c>
      <c r="E10" s="13">
        <v>4455</v>
      </c>
      <c r="F10" s="13">
        <v>4455</v>
      </c>
      <c r="G10" s="13">
        <v>4455</v>
      </c>
      <c r="H10" s="5" t="s">
        <v>103</v>
      </c>
      <c r="I10" s="4"/>
      <c r="J10" s="4"/>
      <c r="K10" s="4"/>
      <c r="L10" s="4"/>
      <c r="M10" s="4"/>
      <c r="N10" s="4"/>
      <c r="O10" s="4"/>
      <c r="P10" s="4"/>
      <c r="Q10" s="4"/>
      <c r="R10" s="4"/>
      <c r="S10" s="4"/>
      <c r="T10" s="4"/>
      <c r="U10" s="4"/>
      <c r="V10" s="4"/>
      <c r="W10" s="4"/>
      <c r="X10" s="4"/>
      <c r="Y10" s="4"/>
      <c r="Z10" s="4"/>
    </row>
    <row r="11" spans="1:26" ht="15" customHeight="1">
      <c r="A11" s="11" t="s">
        <v>94</v>
      </c>
      <c r="B11" s="11" t="s">
        <v>104</v>
      </c>
      <c r="C11" s="11" t="s">
        <v>99</v>
      </c>
      <c r="D11" s="13">
        <v>231</v>
      </c>
      <c r="E11" s="13">
        <v>231</v>
      </c>
      <c r="F11" s="13">
        <v>231</v>
      </c>
      <c r="G11" s="13">
        <v>231</v>
      </c>
      <c r="H11" s="5" t="s">
        <v>105</v>
      </c>
      <c r="I11" s="4"/>
      <c r="J11" s="4"/>
      <c r="K11" s="4"/>
      <c r="L11" s="4"/>
      <c r="M11" s="4"/>
      <c r="N11" s="4"/>
      <c r="O11" s="4"/>
      <c r="P11" s="4"/>
      <c r="Q11" s="4"/>
      <c r="R11" s="4"/>
      <c r="S11" s="4"/>
      <c r="T11" s="4"/>
      <c r="U11" s="4"/>
      <c r="V11" s="4"/>
      <c r="W11" s="4"/>
      <c r="X11" s="4"/>
      <c r="Y11" s="4"/>
      <c r="Z11" s="4"/>
    </row>
    <row r="12" spans="1:26" ht="24" customHeight="1">
      <c r="A12" s="11" t="s">
        <v>94</v>
      </c>
      <c r="B12" s="11" t="s">
        <v>106</v>
      </c>
      <c r="C12" s="11" t="s">
        <v>107</v>
      </c>
      <c r="D12" s="14">
        <v>0.215</v>
      </c>
      <c r="E12" s="14">
        <v>0.215</v>
      </c>
      <c r="F12" s="14">
        <v>0.215</v>
      </c>
      <c r="G12" s="14">
        <v>0.215</v>
      </c>
      <c r="H12" s="5" t="s">
        <v>108</v>
      </c>
      <c r="I12" s="4"/>
      <c r="J12" s="4"/>
      <c r="K12" s="4"/>
      <c r="L12" s="4"/>
      <c r="M12" s="4"/>
      <c r="N12" s="4"/>
      <c r="O12" s="4"/>
      <c r="P12" s="4"/>
      <c r="Q12" s="4"/>
      <c r="R12" s="4"/>
      <c r="S12" s="4"/>
      <c r="T12" s="4"/>
      <c r="U12" s="4"/>
      <c r="V12" s="4"/>
      <c r="W12" s="4"/>
      <c r="X12" s="4"/>
      <c r="Y12" s="4"/>
      <c r="Z12" s="4"/>
    </row>
    <row r="13" spans="1:26" ht="15" customHeight="1">
      <c r="A13" s="11" t="s">
        <v>94</v>
      </c>
      <c r="B13" s="11" t="s">
        <v>109</v>
      </c>
      <c r="C13" s="11" t="s">
        <v>110</v>
      </c>
      <c r="D13" s="14">
        <v>0.11</v>
      </c>
      <c r="E13" s="14">
        <v>0.14499999999999999</v>
      </c>
      <c r="F13" s="14">
        <v>0.19</v>
      </c>
      <c r="G13" s="14">
        <v>0.24</v>
      </c>
      <c r="H13" s="5" t="s">
        <v>111</v>
      </c>
      <c r="I13" s="4"/>
      <c r="J13" s="4"/>
      <c r="K13" s="4"/>
      <c r="L13" s="4"/>
      <c r="M13" s="4"/>
      <c r="N13" s="4"/>
      <c r="O13" s="4"/>
      <c r="P13" s="4"/>
      <c r="Q13" s="4"/>
      <c r="R13" s="4"/>
      <c r="S13" s="4"/>
      <c r="T13" s="4"/>
      <c r="U13" s="4"/>
      <c r="V13" s="4"/>
      <c r="W13" s="4"/>
      <c r="X13" s="4"/>
      <c r="Y13" s="4"/>
      <c r="Z13" s="4"/>
    </row>
    <row r="14" spans="1:26" ht="15" customHeight="1">
      <c r="A14" s="11" t="s">
        <v>94</v>
      </c>
      <c r="B14" s="11" t="s">
        <v>112</v>
      </c>
      <c r="C14" s="11" t="s">
        <v>113</v>
      </c>
      <c r="D14" s="14">
        <v>2.5000000000000001E-2</v>
      </c>
      <c r="E14" s="14">
        <v>2.5000000000000001E-2</v>
      </c>
      <c r="F14" s="14">
        <v>0.03</v>
      </c>
      <c r="G14" s="14">
        <v>3.5000000000000003E-2</v>
      </c>
      <c r="H14" s="5" t="s">
        <v>114</v>
      </c>
      <c r="I14" s="4"/>
      <c r="J14" s="4"/>
      <c r="K14" s="4"/>
      <c r="L14" s="4"/>
      <c r="M14" s="4"/>
      <c r="N14" s="4"/>
      <c r="O14" s="4"/>
      <c r="P14" s="4"/>
      <c r="Q14" s="4"/>
      <c r="R14" s="4"/>
      <c r="S14" s="4"/>
      <c r="T14" s="4"/>
      <c r="U14" s="4"/>
      <c r="V14" s="4"/>
      <c r="W14" s="4"/>
      <c r="X14" s="4"/>
      <c r="Y14" s="4"/>
      <c r="Z14" s="4"/>
    </row>
    <row r="15" spans="1:26" ht="24" customHeight="1">
      <c r="A15" s="11" t="s">
        <v>115</v>
      </c>
      <c r="B15" s="11" t="s">
        <v>116</v>
      </c>
      <c r="C15" s="11" t="s">
        <v>117</v>
      </c>
      <c r="D15" s="14">
        <v>0.05</v>
      </c>
      <c r="E15" s="14">
        <v>0.06</v>
      </c>
      <c r="F15" s="14">
        <v>0.08</v>
      </c>
      <c r="G15" s="14">
        <v>0.1</v>
      </c>
      <c r="H15" s="5" t="s">
        <v>118</v>
      </c>
      <c r="I15" s="4"/>
      <c r="J15" s="4"/>
      <c r="K15" s="4"/>
      <c r="L15" s="4"/>
      <c r="M15" s="4"/>
      <c r="N15" s="4"/>
      <c r="O15" s="4"/>
      <c r="P15" s="4"/>
      <c r="Q15" s="4"/>
      <c r="R15" s="4"/>
      <c r="S15" s="4"/>
      <c r="T15" s="4"/>
      <c r="U15" s="4"/>
      <c r="V15" s="4"/>
      <c r="W15" s="4"/>
      <c r="X15" s="4"/>
      <c r="Y15" s="4"/>
      <c r="Z15" s="4"/>
    </row>
    <row r="16" spans="1:26" ht="15" customHeight="1">
      <c r="A16" s="11" t="s">
        <v>115</v>
      </c>
      <c r="B16" s="11" t="s">
        <v>119</v>
      </c>
      <c r="C16" s="11" t="s">
        <v>120</v>
      </c>
      <c r="D16" s="14">
        <v>0</v>
      </c>
      <c r="E16" s="14">
        <v>0</v>
      </c>
      <c r="F16" s="14">
        <v>0</v>
      </c>
      <c r="G16" s="14">
        <v>0.02</v>
      </c>
      <c r="H16" s="5" t="s">
        <v>121</v>
      </c>
      <c r="I16" s="4"/>
      <c r="J16" s="4"/>
      <c r="K16" s="4"/>
      <c r="L16" s="4"/>
      <c r="M16" s="4"/>
      <c r="N16" s="4"/>
      <c r="O16" s="4"/>
      <c r="P16" s="4"/>
      <c r="Q16" s="4"/>
      <c r="R16" s="4"/>
      <c r="S16" s="4"/>
      <c r="T16" s="4"/>
      <c r="U16" s="4"/>
      <c r="V16" s="4"/>
      <c r="W16" s="4"/>
      <c r="X16" s="4"/>
      <c r="Y16" s="4"/>
      <c r="Z16" s="4"/>
    </row>
    <row r="17" spans="1:26" ht="24" customHeight="1">
      <c r="A17" s="11" t="s">
        <v>122</v>
      </c>
      <c r="B17" s="11" t="s">
        <v>123</v>
      </c>
      <c r="C17" s="11" t="s">
        <v>124</v>
      </c>
      <c r="D17" s="12" t="s">
        <v>125</v>
      </c>
      <c r="E17" s="12" t="s">
        <v>126</v>
      </c>
      <c r="F17" s="12" t="s">
        <v>127</v>
      </c>
      <c r="G17" s="12" t="s">
        <v>128</v>
      </c>
      <c r="H17" s="5" t="s">
        <v>129</v>
      </c>
      <c r="I17" s="4"/>
      <c r="J17" s="4"/>
      <c r="K17" s="4"/>
      <c r="L17" s="4"/>
      <c r="M17" s="4"/>
      <c r="N17" s="4"/>
      <c r="O17" s="4"/>
      <c r="P17" s="4"/>
      <c r="Q17" s="4"/>
      <c r="R17" s="4"/>
      <c r="S17" s="4"/>
      <c r="T17" s="4"/>
      <c r="U17" s="4"/>
      <c r="V17" s="4"/>
      <c r="W17" s="4"/>
      <c r="X17" s="4"/>
      <c r="Y17" s="4"/>
      <c r="Z17" s="4"/>
    </row>
    <row r="18" spans="1:26" ht="24" customHeight="1">
      <c r="A18" s="11" t="s">
        <v>130</v>
      </c>
      <c r="B18" s="11" t="s">
        <v>131</v>
      </c>
      <c r="C18" s="11" t="s">
        <v>124</v>
      </c>
      <c r="D18" s="12" t="s">
        <v>132</v>
      </c>
      <c r="E18" s="12" t="s">
        <v>132</v>
      </c>
      <c r="F18" s="12" t="s">
        <v>133</v>
      </c>
      <c r="G18" s="12" t="s">
        <v>134</v>
      </c>
      <c r="H18" s="5" t="s">
        <v>135</v>
      </c>
      <c r="I18" s="4"/>
      <c r="J18" s="4"/>
      <c r="K18" s="4"/>
      <c r="L18" s="4"/>
      <c r="M18" s="4"/>
      <c r="N18" s="4"/>
      <c r="O18" s="4"/>
      <c r="P18" s="4"/>
      <c r="Q18" s="4"/>
      <c r="R18" s="4"/>
      <c r="S18" s="4"/>
      <c r="T18" s="4"/>
      <c r="U18" s="4"/>
      <c r="V18" s="4"/>
      <c r="W18" s="4"/>
      <c r="X18" s="4"/>
      <c r="Y18" s="4"/>
      <c r="Z18" s="4"/>
    </row>
    <row r="19" spans="1:26" ht="15" customHeight="1">
      <c r="A19" s="11" t="s">
        <v>136</v>
      </c>
      <c r="B19" s="11" t="s">
        <v>137</v>
      </c>
      <c r="C19" s="11" t="s">
        <v>138</v>
      </c>
      <c r="D19" s="12" t="s">
        <v>139</v>
      </c>
      <c r="E19" s="12" t="s">
        <v>139</v>
      </c>
      <c r="F19" s="12" t="s">
        <v>139</v>
      </c>
      <c r="G19" s="12" t="s">
        <v>139</v>
      </c>
      <c r="H19" s="5" t="s">
        <v>140</v>
      </c>
      <c r="I19" s="4"/>
      <c r="J19" s="4"/>
      <c r="K19" s="4"/>
      <c r="L19" s="4"/>
      <c r="M19" s="4"/>
      <c r="N19" s="4"/>
      <c r="O19" s="4"/>
      <c r="P19" s="4"/>
      <c r="Q19" s="4"/>
      <c r="R19" s="4"/>
      <c r="S19" s="4"/>
      <c r="T19" s="4"/>
      <c r="U19" s="4"/>
      <c r="V19" s="4"/>
      <c r="W19" s="4"/>
      <c r="X19" s="4"/>
      <c r="Y19" s="4"/>
      <c r="Z19" s="4"/>
    </row>
    <row r="20" spans="1:26" ht="15" customHeight="1">
      <c r="A20" s="4"/>
      <c r="B20" s="4"/>
      <c r="C20" s="4"/>
      <c r="D20" s="4"/>
      <c r="E20" s="4"/>
      <c r="F20" s="4"/>
      <c r="G20" s="4"/>
      <c r="H20" s="4"/>
      <c r="I20" s="4"/>
      <c r="J20" s="4"/>
      <c r="K20" s="4"/>
      <c r="L20" s="4"/>
      <c r="M20" s="4"/>
      <c r="N20" s="4"/>
      <c r="O20" s="4"/>
      <c r="P20" s="4"/>
      <c r="Q20" s="4"/>
      <c r="R20" s="4"/>
      <c r="S20" s="4"/>
      <c r="T20" s="4"/>
      <c r="U20" s="4"/>
      <c r="V20" s="4"/>
      <c r="W20" s="4"/>
      <c r="X20" s="4"/>
      <c r="Y20" s="4"/>
      <c r="Z20" s="4"/>
    </row>
    <row r="21" spans="1:26" ht="15" customHeight="1">
      <c r="A21" s="4"/>
      <c r="B21" s="4"/>
      <c r="C21" s="4"/>
      <c r="D21" s="4"/>
      <c r="E21" s="4"/>
      <c r="F21" s="4"/>
      <c r="G21" s="4"/>
      <c r="H21" s="4"/>
      <c r="I21" s="4"/>
      <c r="J21" s="4"/>
      <c r="K21" s="4"/>
      <c r="L21" s="4"/>
      <c r="M21" s="4"/>
      <c r="N21" s="4"/>
      <c r="O21" s="4"/>
      <c r="P21" s="4"/>
      <c r="Q21" s="4"/>
      <c r="R21" s="4"/>
      <c r="S21" s="4"/>
      <c r="T21" s="4"/>
      <c r="U21" s="4"/>
      <c r="V21" s="4"/>
      <c r="W21" s="4"/>
      <c r="X21" s="4"/>
      <c r="Y21" s="4"/>
      <c r="Z21" s="4"/>
    </row>
    <row r="22" spans="1:26" ht="15" customHeight="1">
      <c r="A22" s="46" t="s">
        <v>141</v>
      </c>
      <c r="B22" s="46"/>
      <c r="C22" s="46"/>
      <c r="D22" s="46"/>
      <c r="E22" s="46"/>
      <c r="F22" s="46"/>
      <c r="G22" s="46"/>
      <c r="H22" s="46"/>
      <c r="I22" s="4"/>
      <c r="J22" s="4"/>
      <c r="K22" s="4"/>
      <c r="L22" s="4"/>
      <c r="M22" s="4"/>
      <c r="N22" s="4"/>
      <c r="O22" s="4"/>
      <c r="P22" s="4"/>
      <c r="Q22" s="4"/>
      <c r="R22" s="4"/>
      <c r="S22" s="4"/>
      <c r="T22" s="4"/>
      <c r="U22" s="4"/>
      <c r="V22" s="4"/>
      <c r="W22" s="4"/>
      <c r="X22" s="4"/>
      <c r="Y22" s="4"/>
      <c r="Z22" s="4"/>
    </row>
    <row r="23" spans="1:26" ht="15" customHeight="1">
      <c r="A23" s="12" t="s">
        <v>142</v>
      </c>
      <c r="B23" s="12" t="s">
        <v>143</v>
      </c>
      <c r="C23" s="4"/>
      <c r="D23" s="4"/>
      <c r="E23" s="4"/>
      <c r="F23" s="4"/>
      <c r="G23" s="4"/>
      <c r="H23" s="4" t="s">
        <v>144</v>
      </c>
      <c r="I23" s="4"/>
      <c r="J23" s="4"/>
      <c r="K23" s="4"/>
      <c r="L23" s="4"/>
      <c r="M23" s="4"/>
      <c r="N23" s="4"/>
      <c r="O23" s="4"/>
      <c r="P23" s="4"/>
      <c r="Q23" s="4"/>
      <c r="R23" s="4"/>
      <c r="S23" s="4"/>
      <c r="T23" s="4"/>
      <c r="U23" s="4"/>
      <c r="V23" s="4"/>
      <c r="W23" s="4"/>
      <c r="X23" s="4"/>
      <c r="Y23" s="4"/>
      <c r="Z23" s="4"/>
    </row>
    <row r="24" spans="1:26" ht="15" customHeight="1">
      <c r="A24" s="15" t="s">
        <v>145</v>
      </c>
      <c r="B24" s="15" t="s">
        <v>146</v>
      </c>
      <c r="C24" s="4"/>
      <c r="D24" s="4"/>
      <c r="E24" s="4"/>
      <c r="F24" s="4"/>
      <c r="G24" s="4"/>
      <c r="H24" s="4" t="s">
        <v>147</v>
      </c>
      <c r="I24" s="4"/>
      <c r="J24" s="4"/>
      <c r="K24" s="4"/>
      <c r="L24" s="4"/>
      <c r="M24" s="4"/>
      <c r="N24" s="4"/>
      <c r="O24" s="4"/>
      <c r="P24" s="4"/>
      <c r="Q24" s="4"/>
      <c r="R24" s="4"/>
      <c r="S24" s="4"/>
      <c r="T24" s="4"/>
      <c r="U24" s="4"/>
      <c r="V24" s="4"/>
      <c r="W24" s="4"/>
      <c r="X24" s="4"/>
      <c r="Y24" s="4"/>
      <c r="Z24" s="4"/>
    </row>
    <row r="25" spans="1:26" ht="15" customHeight="1">
      <c r="A25" s="4" t="s">
        <v>148</v>
      </c>
      <c r="B25" s="4" t="s">
        <v>149</v>
      </c>
      <c r="C25" s="4"/>
      <c r="D25" s="4"/>
      <c r="E25" s="4"/>
      <c r="F25" s="4"/>
      <c r="G25" s="4"/>
      <c r="H25" s="4" t="s">
        <v>150</v>
      </c>
      <c r="I25" s="4"/>
      <c r="J25" s="4"/>
      <c r="K25" s="4"/>
      <c r="L25" s="4"/>
      <c r="M25" s="4"/>
      <c r="N25" s="4"/>
      <c r="O25" s="4"/>
      <c r="P25" s="4"/>
      <c r="Q25" s="4"/>
      <c r="R25" s="4"/>
      <c r="S25" s="4"/>
      <c r="T25" s="4"/>
      <c r="U25" s="4"/>
      <c r="V25" s="4"/>
      <c r="W25" s="4"/>
      <c r="X25" s="4"/>
      <c r="Y25" s="4"/>
      <c r="Z25" s="4"/>
    </row>
    <row r="26" spans="1:26">
      <c r="A26" s="4"/>
      <c r="B26" s="4"/>
      <c r="C26" s="4"/>
      <c r="D26" s="4"/>
      <c r="E26" s="4"/>
      <c r="F26" s="4"/>
      <c r="G26" s="4"/>
      <c r="H26" s="4"/>
      <c r="I26" s="4"/>
      <c r="J26" s="4"/>
      <c r="K26" s="4"/>
      <c r="L26" s="4"/>
      <c r="M26" s="4"/>
      <c r="N26" s="4"/>
      <c r="O26" s="4"/>
      <c r="P26" s="4"/>
      <c r="Q26" s="4"/>
      <c r="R26" s="4"/>
      <c r="S26" s="4"/>
      <c r="T26" s="4"/>
      <c r="U26" s="4"/>
      <c r="V26" s="4"/>
      <c r="W26" s="4"/>
      <c r="X26" s="4"/>
      <c r="Y26" s="4"/>
      <c r="Z26" s="4"/>
    </row>
    <row r="27" spans="1:26">
      <c r="A27" s="4"/>
      <c r="B27" s="4"/>
      <c r="C27" s="4"/>
      <c r="D27" s="4"/>
      <c r="E27" s="4"/>
      <c r="F27" s="4"/>
      <c r="G27" s="4"/>
      <c r="H27" s="4"/>
      <c r="I27" s="4"/>
      <c r="J27" s="4"/>
      <c r="K27" s="4"/>
      <c r="L27" s="4"/>
      <c r="M27" s="4"/>
      <c r="N27" s="4"/>
      <c r="O27" s="4"/>
      <c r="P27" s="4"/>
      <c r="Q27" s="4"/>
      <c r="R27" s="4"/>
      <c r="S27" s="4"/>
      <c r="T27" s="4"/>
      <c r="U27" s="4"/>
      <c r="V27" s="4"/>
      <c r="W27" s="4"/>
      <c r="X27" s="4"/>
      <c r="Y27" s="4"/>
      <c r="Z27" s="4"/>
    </row>
    <row r="28" spans="1:26">
      <c r="A28" s="4"/>
      <c r="B28" s="4"/>
      <c r="C28" s="4"/>
      <c r="D28" s="4"/>
      <c r="E28" s="4"/>
      <c r="F28" s="4"/>
      <c r="G28" s="4"/>
      <c r="H28" s="4"/>
      <c r="I28" s="4"/>
      <c r="J28" s="4"/>
      <c r="K28" s="4"/>
      <c r="L28" s="4"/>
      <c r="M28" s="4"/>
      <c r="N28" s="4"/>
      <c r="O28" s="4"/>
      <c r="P28" s="4"/>
      <c r="Q28" s="4"/>
      <c r="R28" s="4"/>
      <c r="S28" s="4"/>
      <c r="T28" s="4"/>
      <c r="U28" s="4"/>
      <c r="V28" s="4"/>
      <c r="W28" s="4"/>
      <c r="X28" s="4"/>
      <c r="Y28" s="4"/>
      <c r="Z28" s="4"/>
    </row>
    <row r="29" spans="1:26">
      <c r="A29" s="4"/>
      <c r="B29" s="4"/>
      <c r="C29" s="4"/>
      <c r="D29" s="4"/>
      <c r="E29" s="4"/>
      <c r="F29" s="4"/>
      <c r="G29" s="4"/>
      <c r="H29" s="4"/>
      <c r="I29" s="4"/>
      <c r="J29" s="4"/>
      <c r="K29" s="4"/>
      <c r="L29" s="4"/>
      <c r="M29" s="4"/>
      <c r="N29" s="4"/>
      <c r="O29" s="4"/>
      <c r="P29" s="4"/>
      <c r="Q29" s="4"/>
      <c r="R29" s="4"/>
      <c r="S29" s="4"/>
      <c r="T29" s="4"/>
      <c r="U29" s="4"/>
      <c r="V29" s="4"/>
      <c r="W29" s="4"/>
      <c r="X29" s="4"/>
      <c r="Y29" s="4"/>
      <c r="Z29" s="4"/>
    </row>
    <row r="30" spans="1:26">
      <c r="A30" s="4"/>
      <c r="B30" s="4"/>
      <c r="C30" s="4"/>
      <c r="D30" s="4"/>
      <c r="E30" s="4"/>
      <c r="F30" s="4"/>
      <c r="G30" s="4"/>
      <c r="H30" s="4"/>
      <c r="I30" s="4"/>
      <c r="J30" s="4"/>
      <c r="K30" s="4"/>
      <c r="L30" s="4"/>
      <c r="M30" s="4"/>
      <c r="N30" s="4"/>
      <c r="O30" s="4"/>
      <c r="P30" s="4"/>
      <c r="Q30" s="4"/>
      <c r="R30" s="4"/>
      <c r="S30" s="4"/>
      <c r="T30" s="4"/>
      <c r="U30" s="4"/>
      <c r="V30" s="4"/>
      <c r="W30" s="4"/>
      <c r="X30" s="4"/>
      <c r="Y30" s="4"/>
      <c r="Z30" s="4"/>
    </row>
    <row r="31" spans="1:26">
      <c r="A31" s="4"/>
      <c r="B31" s="4"/>
      <c r="C31" s="4"/>
      <c r="D31" s="4"/>
      <c r="E31" s="4"/>
      <c r="F31" s="4"/>
      <c r="G31" s="4"/>
      <c r="H31" s="4"/>
      <c r="I31" s="4"/>
      <c r="J31" s="4"/>
      <c r="K31" s="4"/>
      <c r="L31" s="4"/>
      <c r="M31" s="4"/>
      <c r="N31" s="4"/>
      <c r="O31" s="4"/>
      <c r="P31" s="4"/>
      <c r="Q31" s="4"/>
      <c r="R31" s="4"/>
      <c r="S31" s="4"/>
      <c r="T31" s="4"/>
      <c r="U31" s="4"/>
      <c r="V31" s="4"/>
      <c r="W31" s="4"/>
      <c r="X31" s="4"/>
      <c r="Y31" s="4"/>
      <c r="Z31" s="4"/>
    </row>
    <row r="32" spans="1:26">
      <c r="A32" s="4"/>
      <c r="B32" s="4"/>
      <c r="C32" s="4"/>
      <c r="D32" s="4"/>
      <c r="E32" s="4"/>
      <c r="F32" s="4"/>
      <c r="G32" s="4"/>
      <c r="H32" s="4"/>
      <c r="I32" s="4"/>
      <c r="J32" s="4"/>
      <c r="K32" s="4"/>
      <c r="L32" s="4"/>
      <c r="M32" s="4"/>
      <c r="N32" s="4"/>
      <c r="O32" s="4"/>
      <c r="P32" s="4"/>
      <c r="Q32" s="4"/>
      <c r="R32" s="4"/>
      <c r="S32" s="4"/>
      <c r="T32" s="4"/>
      <c r="U32" s="4"/>
      <c r="V32" s="4"/>
      <c r="W32" s="4"/>
      <c r="X32" s="4"/>
      <c r="Y32" s="4"/>
      <c r="Z32" s="4"/>
    </row>
    <row r="33" spans="1:26">
      <c r="A33" s="4"/>
      <c r="B33" s="4"/>
      <c r="C33" s="4"/>
      <c r="D33" s="4"/>
      <c r="E33" s="4"/>
      <c r="F33" s="4"/>
      <c r="G33" s="4"/>
      <c r="H33" s="4"/>
      <c r="I33" s="4"/>
      <c r="J33" s="4"/>
      <c r="K33" s="4"/>
      <c r="L33" s="4"/>
      <c r="M33" s="4"/>
      <c r="N33" s="4"/>
      <c r="O33" s="4"/>
      <c r="P33" s="4"/>
      <c r="Q33" s="4"/>
      <c r="R33" s="4"/>
      <c r="S33" s="4"/>
      <c r="T33" s="4"/>
      <c r="U33" s="4"/>
      <c r="V33" s="4"/>
      <c r="W33" s="4"/>
      <c r="X33" s="4"/>
      <c r="Y33" s="4"/>
      <c r="Z33" s="4"/>
    </row>
    <row r="34" spans="1:26">
      <c r="A34" s="4"/>
      <c r="B34" s="4"/>
      <c r="C34" s="4"/>
      <c r="D34" s="4"/>
      <c r="E34" s="4"/>
      <c r="F34" s="4"/>
      <c r="G34" s="4"/>
      <c r="H34" s="4"/>
      <c r="I34" s="4"/>
      <c r="J34" s="4"/>
      <c r="K34" s="4"/>
      <c r="L34" s="4"/>
      <c r="M34" s="4"/>
      <c r="N34" s="4"/>
      <c r="O34" s="4"/>
      <c r="P34" s="4"/>
      <c r="Q34" s="4"/>
      <c r="R34" s="4"/>
      <c r="S34" s="4"/>
      <c r="T34" s="4"/>
      <c r="U34" s="4"/>
      <c r="V34" s="4"/>
      <c r="W34" s="4"/>
      <c r="X34" s="4"/>
      <c r="Y34" s="4"/>
      <c r="Z34" s="4"/>
    </row>
    <row r="35" spans="1:26">
      <c r="A35" s="4"/>
      <c r="B35" s="4"/>
      <c r="C35" s="4"/>
      <c r="D35" s="4"/>
      <c r="E35" s="4"/>
      <c r="F35" s="4"/>
      <c r="G35" s="4"/>
      <c r="H35" s="4"/>
      <c r="I35" s="4"/>
      <c r="J35" s="4"/>
      <c r="K35" s="4"/>
      <c r="L35" s="4"/>
      <c r="M35" s="4"/>
      <c r="N35" s="4"/>
      <c r="O35" s="4"/>
      <c r="P35" s="4"/>
      <c r="Q35" s="4"/>
      <c r="R35" s="4"/>
      <c r="S35" s="4"/>
      <c r="T35" s="4"/>
      <c r="U35" s="4"/>
      <c r="V35" s="4"/>
      <c r="W35" s="4"/>
      <c r="X35" s="4"/>
      <c r="Y35" s="4"/>
      <c r="Z35" s="4"/>
    </row>
    <row r="36" spans="1:26">
      <c r="A36" s="4"/>
      <c r="B36" s="4"/>
      <c r="C36" s="4"/>
      <c r="D36" s="4"/>
      <c r="E36" s="4"/>
      <c r="F36" s="4"/>
      <c r="G36" s="4"/>
      <c r="H36" s="4"/>
      <c r="I36" s="4"/>
      <c r="J36" s="4"/>
      <c r="K36" s="4"/>
      <c r="L36" s="4"/>
      <c r="M36" s="4"/>
      <c r="N36" s="4"/>
      <c r="O36" s="4"/>
      <c r="P36" s="4"/>
      <c r="Q36" s="4"/>
      <c r="R36" s="4"/>
      <c r="S36" s="4"/>
      <c r="T36" s="4"/>
      <c r="U36" s="4"/>
      <c r="V36" s="4"/>
      <c r="W36" s="4"/>
      <c r="X36" s="4"/>
      <c r="Y36" s="4"/>
      <c r="Z36" s="4"/>
    </row>
    <row r="37" spans="1:26">
      <c r="A37" s="4"/>
      <c r="B37" s="4"/>
      <c r="C37" s="4"/>
      <c r="D37" s="4"/>
      <c r="E37" s="4"/>
      <c r="F37" s="4"/>
      <c r="G37" s="4"/>
      <c r="H37" s="4"/>
      <c r="I37" s="4"/>
      <c r="J37" s="4"/>
      <c r="K37" s="4"/>
      <c r="L37" s="4"/>
      <c r="M37" s="4"/>
      <c r="N37" s="4"/>
      <c r="O37" s="4"/>
      <c r="P37" s="4"/>
      <c r="Q37" s="4"/>
      <c r="R37" s="4"/>
      <c r="S37" s="4"/>
      <c r="T37" s="4"/>
      <c r="U37" s="4"/>
      <c r="V37" s="4"/>
      <c r="W37" s="4"/>
      <c r="X37" s="4"/>
      <c r="Y37" s="4"/>
      <c r="Z37" s="4"/>
    </row>
    <row r="38" spans="1:26">
      <c r="A38" s="4"/>
      <c r="B38" s="4"/>
      <c r="C38" s="4"/>
      <c r="D38" s="4"/>
      <c r="E38" s="4"/>
      <c r="F38" s="4"/>
      <c r="G38" s="4"/>
      <c r="H38" s="4"/>
      <c r="I38" s="4"/>
      <c r="J38" s="4"/>
      <c r="K38" s="4"/>
      <c r="L38" s="4"/>
      <c r="M38" s="4"/>
      <c r="N38" s="4"/>
      <c r="O38" s="4"/>
      <c r="P38" s="4"/>
      <c r="Q38" s="4"/>
      <c r="R38" s="4"/>
      <c r="S38" s="4"/>
      <c r="T38" s="4"/>
      <c r="U38" s="4"/>
      <c r="V38" s="4"/>
      <c r="W38" s="4"/>
      <c r="X38" s="4"/>
      <c r="Y38" s="4"/>
      <c r="Z38" s="4"/>
    </row>
    <row r="39" spans="1:26">
      <c r="A39" s="4"/>
      <c r="B39" s="4"/>
      <c r="C39" s="4"/>
      <c r="D39" s="4"/>
      <c r="E39" s="4"/>
      <c r="F39" s="4"/>
      <c r="G39" s="4"/>
      <c r="H39" s="4"/>
      <c r="I39" s="4"/>
      <c r="J39" s="4"/>
      <c r="K39" s="4"/>
      <c r="L39" s="4"/>
      <c r="M39" s="4"/>
      <c r="N39" s="4"/>
      <c r="O39" s="4"/>
      <c r="P39" s="4"/>
      <c r="Q39" s="4"/>
      <c r="R39" s="4"/>
      <c r="S39" s="4"/>
      <c r="T39" s="4"/>
      <c r="U39" s="4"/>
      <c r="V39" s="4"/>
      <c r="W39" s="4"/>
      <c r="X39" s="4"/>
      <c r="Y39" s="4"/>
      <c r="Z39" s="4"/>
    </row>
    <row r="40" spans="1:26">
      <c r="A40" s="4"/>
      <c r="B40" s="4"/>
      <c r="C40" s="4"/>
      <c r="D40" s="4"/>
      <c r="E40" s="4"/>
      <c r="F40" s="4"/>
      <c r="G40" s="4"/>
      <c r="H40" s="4"/>
      <c r="I40" s="4"/>
      <c r="J40" s="4"/>
      <c r="K40" s="4"/>
      <c r="L40" s="4"/>
      <c r="M40" s="4"/>
      <c r="N40" s="4"/>
      <c r="O40" s="4"/>
      <c r="P40" s="4"/>
      <c r="Q40" s="4"/>
      <c r="R40" s="4"/>
      <c r="S40" s="4"/>
      <c r="T40" s="4"/>
      <c r="U40" s="4"/>
      <c r="V40" s="4"/>
      <c r="W40" s="4"/>
      <c r="X40" s="4"/>
      <c r="Y40" s="4"/>
      <c r="Z40" s="4"/>
    </row>
    <row r="41" spans="1:26">
      <c r="A41" s="4"/>
      <c r="B41" s="4"/>
      <c r="C41" s="4"/>
      <c r="D41" s="4"/>
      <c r="E41" s="4"/>
      <c r="F41" s="4"/>
      <c r="G41" s="4"/>
      <c r="H41" s="4"/>
      <c r="I41" s="4"/>
      <c r="J41" s="4"/>
      <c r="K41" s="4"/>
      <c r="L41" s="4"/>
      <c r="M41" s="4"/>
      <c r="N41" s="4"/>
      <c r="O41" s="4"/>
      <c r="P41" s="4"/>
      <c r="Q41" s="4"/>
      <c r="R41" s="4"/>
      <c r="S41" s="4"/>
      <c r="T41" s="4"/>
      <c r="U41" s="4"/>
      <c r="V41" s="4"/>
      <c r="W41" s="4"/>
      <c r="X41" s="4"/>
      <c r="Y41" s="4"/>
      <c r="Z41" s="4"/>
    </row>
    <row r="42" spans="1:26">
      <c r="A42" s="4"/>
      <c r="B42" s="4"/>
      <c r="C42" s="4"/>
      <c r="D42" s="4"/>
      <c r="E42" s="4"/>
      <c r="F42" s="4"/>
      <c r="G42" s="4"/>
      <c r="H42" s="4"/>
      <c r="I42" s="4"/>
      <c r="J42" s="4"/>
      <c r="K42" s="4"/>
      <c r="L42" s="4"/>
      <c r="M42" s="4"/>
      <c r="N42" s="4"/>
      <c r="O42" s="4"/>
      <c r="P42" s="4"/>
      <c r="Q42" s="4"/>
      <c r="R42" s="4"/>
      <c r="S42" s="4"/>
      <c r="T42" s="4"/>
      <c r="U42" s="4"/>
      <c r="V42" s="4"/>
      <c r="W42" s="4"/>
      <c r="X42" s="4"/>
      <c r="Y42" s="4"/>
      <c r="Z42" s="4"/>
    </row>
    <row r="43" spans="1:26">
      <c r="A43" s="4"/>
      <c r="B43" s="4"/>
      <c r="C43" s="4"/>
      <c r="D43" s="4"/>
      <c r="E43" s="4"/>
      <c r="F43" s="4"/>
      <c r="G43" s="4"/>
      <c r="H43" s="4"/>
      <c r="I43" s="4"/>
      <c r="J43" s="4"/>
      <c r="K43" s="4"/>
      <c r="L43" s="4"/>
      <c r="M43" s="4"/>
      <c r="N43" s="4"/>
      <c r="O43" s="4"/>
      <c r="P43" s="4"/>
      <c r="Q43" s="4"/>
      <c r="R43" s="4"/>
      <c r="S43" s="4"/>
      <c r="T43" s="4"/>
      <c r="U43" s="4"/>
      <c r="V43" s="4"/>
      <c r="W43" s="4"/>
      <c r="X43" s="4"/>
      <c r="Y43" s="4"/>
      <c r="Z43" s="4"/>
    </row>
    <row r="44" spans="1:26">
      <c r="A44" s="4"/>
      <c r="B44" s="4"/>
      <c r="C44" s="4"/>
      <c r="D44" s="4"/>
      <c r="E44" s="4"/>
      <c r="F44" s="4"/>
      <c r="G44" s="4"/>
      <c r="H44" s="4"/>
      <c r="I44" s="4"/>
      <c r="J44" s="4"/>
      <c r="K44" s="4"/>
      <c r="L44" s="4"/>
      <c r="M44" s="4"/>
      <c r="N44" s="4"/>
      <c r="O44" s="4"/>
      <c r="P44" s="4"/>
      <c r="Q44" s="4"/>
      <c r="R44" s="4"/>
      <c r="S44" s="4"/>
      <c r="T44" s="4"/>
      <c r="U44" s="4"/>
      <c r="V44" s="4"/>
      <c r="W44" s="4"/>
      <c r="X44" s="4"/>
      <c r="Y44" s="4"/>
      <c r="Z44" s="4"/>
    </row>
    <row r="45" spans="1:26">
      <c r="A45" s="4"/>
      <c r="B45" s="4"/>
      <c r="C45" s="4"/>
      <c r="D45" s="4"/>
      <c r="E45" s="4"/>
      <c r="F45" s="4"/>
      <c r="G45" s="4"/>
      <c r="H45" s="4"/>
      <c r="I45" s="4"/>
      <c r="J45" s="4"/>
      <c r="K45" s="4"/>
      <c r="L45" s="4"/>
      <c r="M45" s="4"/>
      <c r="N45" s="4"/>
      <c r="O45" s="4"/>
      <c r="P45" s="4"/>
      <c r="Q45" s="4"/>
      <c r="R45" s="4"/>
      <c r="S45" s="4"/>
      <c r="T45" s="4"/>
      <c r="U45" s="4"/>
      <c r="V45" s="4"/>
      <c r="W45" s="4"/>
      <c r="X45" s="4"/>
      <c r="Y45" s="4"/>
      <c r="Z45" s="4"/>
    </row>
    <row r="46" spans="1:26">
      <c r="A46" s="4"/>
      <c r="B46" s="4"/>
      <c r="C46" s="4"/>
      <c r="D46" s="4"/>
      <c r="E46" s="4"/>
      <c r="F46" s="4"/>
      <c r="G46" s="4"/>
      <c r="H46" s="4"/>
      <c r="I46" s="4"/>
      <c r="J46" s="4"/>
      <c r="K46" s="4"/>
      <c r="L46" s="4"/>
      <c r="M46" s="4"/>
      <c r="N46" s="4"/>
      <c r="O46" s="4"/>
      <c r="P46" s="4"/>
      <c r="Q46" s="4"/>
      <c r="R46" s="4"/>
      <c r="S46" s="4"/>
      <c r="T46" s="4"/>
      <c r="U46" s="4"/>
      <c r="V46" s="4"/>
      <c r="W46" s="4"/>
      <c r="X46" s="4"/>
      <c r="Y46" s="4"/>
      <c r="Z46" s="4"/>
    </row>
    <row r="47" spans="1:26">
      <c r="A47" s="4"/>
      <c r="B47" s="4"/>
      <c r="C47" s="4"/>
      <c r="D47" s="4"/>
      <c r="E47" s="4"/>
      <c r="F47" s="4"/>
      <c r="G47" s="4"/>
      <c r="H47" s="4"/>
      <c r="I47" s="4"/>
      <c r="J47" s="4"/>
      <c r="K47" s="4"/>
      <c r="L47" s="4"/>
      <c r="M47" s="4"/>
      <c r="N47" s="4"/>
      <c r="O47" s="4"/>
      <c r="P47" s="4"/>
      <c r="Q47" s="4"/>
      <c r="R47" s="4"/>
      <c r="S47" s="4"/>
      <c r="T47" s="4"/>
      <c r="U47" s="4"/>
      <c r="V47" s="4"/>
      <c r="W47" s="4"/>
      <c r="X47" s="4"/>
      <c r="Y47" s="4"/>
      <c r="Z47" s="4"/>
    </row>
    <row r="48" spans="1:26">
      <c r="A48" s="4"/>
      <c r="B48" s="4"/>
      <c r="C48" s="4"/>
      <c r="D48" s="4"/>
      <c r="E48" s="4"/>
      <c r="F48" s="4"/>
      <c r="G48" s="4"/>
      <c r="H48" s="4"/>
      <c r="I48" s="4"/>
      <c r="J48" s="4"/>
      <c r="K48" s="4"/>
      <c r="L48" s="4"/>
      <c r="M48" s="4"/>
      <c r="N48" s="4"/>
      <c r="O48" s="4"/>
      <c r="P48" s="4"/>
      <c r="Q48" s="4"/>
      <c r="R48" s="4"/>
      <c r="S48" s="4"/>
      <c r="T48" s="4"/>
      <c r="U48" s="4"/>
      <c r="V48" s="4"/>
      <c r="W48" s="4"/>
      <c r="X48" s="4"/>
      <c r="Y48" s="4"/>
      <c r="Z48" s="4"/>
    </row>
    <row r="49" spans="1:26">
      <c r="A49" s="4"/>
      <c r="B49" s="4"/>
      <c r="C49" s="4"/>
      <c r="D49" s="4"/>
      <c r="E49" s="4"/>
      <c r="F49" s="4"/>
      <c r="G49" s="4"/>
      <c r="H49" s="4"/>
      <c r="I49" s="4"/>
      <c r="J49" s="4"/>
      <c r="K49" s="4"/>
      <c r="L49" s="4"/>
      <c r="M49" s="4"/>
      <c r="N49" s="4"/>
      <c r="O49" s="4"/>
      <c r="P49" s="4"/>
      <c r="Q49" s="4"/>
      <c r="R49" s="4"/>
      <c r="S49" s="4"/>
      <c r="T49" s="4"/>
      <c r="U49" s="4"/>
      <c r="V49" s="4"/>
      <c r="W49" s="4"/>
      <c r="X49" s="4"/>
      <c r="Y49" s="4"/>
      <c r="Z49" s="4"/>
    </row>
    <row r="50" spans="1:26">
      <c r="A50" s="4"/>
      <c r="B50" s="4"/>
      <c r="C50" s="4"/>
      <c r="D50" s="4"/>
      <c r="E50" s="4"/>
      <c r="F50" s="4"/>
      <c r="G50" s="4"/>
      <c r="H50" s="4"/>
      <c r="I50" s="4"/>
      <c r="J50" s="4"/>
      <c r="K50" s="4"/>
      <c r="L50" s="4"/>
      <c r="M50" s="4"/>
      <c r="N50" s="4"/>
      <c r="O50" s="4"/>
      <c r="P50" s="4"/>
      <c r="Q50" s="4"/>
      <c r="R50" s="4"/>
      <c r="S50" s="4"/>
      <c r="T50" s="4"/>
      <c r="U50" s="4"/>
      <c r="V50" s="4"/>
      <c r="W50" s="4"/>
      <c r="X50" s="4"/>
      <c r="Y50" s="4"/>
      <c r="Z50" s="4"/>
    </row>
    <row r="51" spans="1:26">
      <c r="A51" s="4"/>
      <c r="B51" s="4"/>
      <c r="C51" s="4"/>
      <c r="D51" s="4"/>
      <c r="E51" s="4"/>
      <c r="F51" s="4"/>
      <c r="G51" s="4"/>
      <c r="H51" s="4"/>
      <c r="I51" s="4"/>
      <c r="J51" s="4"/>
      <c r="K51" s="4"/>
      <c r="L51" s="4"/>
      <c r="M51" s="4"/>
      <c r="N51" s="4"/>
      <c r="O51" s="4"/>
      <c r="P51" s="4"/>
      <c r="Q51" s="4"/>
      <c r="R51" s="4"/>
      <c r="S51" s="4"/>
      <c r="T51" s="4"/>
      <c r="U51" s="4"/>
      <c r="V51" s="4"/>
      <c r="W51" s="4"/>
      <c r="X51" s="4"/>
      <c r="Y51" s="4"/>
      <c r="Z51" s="4"/>
    </row>
    <row r="52" spans="1:26">
      <c r="A52" s="4"/>
      <c r="B52" s="4"/>
      <c r="C52" s="4"/>
      <c r="D52" s="4"/>
      <c r="E52" s="4"/>
      <c r="F52" s="4"/>
      <c r="G52" s="4"/>
      <c r="H52" s="4"/>
      <c r="I52" s="4"/>
      <c r="J52" s="4"/>
      <c r="K52" s="4"/>
      <c r="L52" s="4"/>
      <c r="M52" s="4"/>
      <c r="N52" s="4"/>
      <c r="O52" s="4"/>
      <c r="P52" s="4"/>
      <c r="Q52" s="4"/>
      <c r="R52" s="4"/>
      <c r="S52" s="4"/>
      <c r="T52" s="4"/>
      <c r="U52" s="4"/>
      <c r="V52" s="4"/>
      <c r="W52" s="4"/>
      <c r="X52" s="4"/>
      <c r="Y52" s="4"/>
      <c r="Z52" s="4"/>
    </row>
    <row r="53" spans="1:26">
      <c r="A53" s="4"/>
      <c r="B53" s="4"/>
      <c r="C53" s="4"/>
      <c r="D53" s="4"/>
      <c r="E53" s="4"/>
      <c r="F53" s="4"/>
      <c r="G53" s="4"/>
      <c r="H53" s="4"/>
      <c r="I53" s="4"/>
      <c r="J53" s="4"/>
      <c r="K53" s="4"/>
      <c r="L53" s="4"/>
      <c r="M53" s="4"/>
      <c r="N53" s="4"/>
      <c r="O53" s="4"/>
      <c r="P53" s="4"/>
      <c r="Q53" s="4"/>
      <c r="R53" s="4"/>
      <c r="S53" s="4"/>
      <c r="T53" s="4"/>
      <c r="U53" s="4"/>
      <c r="V53" s="4"/>
      <c r="W53" s="4"/>
      <c r="X53" s="4"/>
      <c r="Y53" s="4"/>
      <c r="Z53" s="4"/>
    </row>
    <row r="54" spans="1:26">
      <c r="A54" s="4"/>
      <c r="B54" s="4"/>
      <c r="C54" s="4"/>
      <c r="D54" s="4"/>
      <c r="E54" s="4"/>
      <c r="F54" s="4"/>
      <c r="G54" s="4"/>
      <c r="H54" s="4"/>
      <c r="I54" s="4"/>
      <c r="J54" s="4"/>
      <c r="K54" s="4"/>
      <c r="L54" s="4"/>
      <c r="M54" s="4"/>
      <c r="N54" s="4"/>
      <c r="O54" s="4"/>
      <c r="P54" s="4"/>
      <c r="Q54" s="4"/>
      <c r="R54" s="4"/>
      <c r="S54" s="4"/>
      <c r="T54" s="4"/>
      <c r="U54" s="4"/>
      <c r="V54" s="4"/>
      <c r="W54" s="4"/>
      <c r="X54" s="4"/>
      <c r="Y54" s="4"/>
      <c r="Z54" s="4"/>
    </row>
    <row r="55" spans="1:26">
      <c r="A55" s="4"/>
      <c r="B55" s="4"/>
      <c r="C55" s="4"/>
      <c r="D55" s="4"/>
      <c r="E55" s="4"/>
      <c r="F55" s="4"/>
      <c r="G55" s="4"/>
      <c r="H55" s="4"/>
      <c r="I55" s="4"/>
      <c r="J55" s="4"/>
      <c r="K55" s="4"/>
      <c r="L55" s="4"/>
      <c r="M55" s="4"/>
      <c r="N55" s="4"/>
      <c r="O55" s="4"/>
      <c r="P55" s="4"/>
      <c r="Q55" s="4"/>
      <c r="R55" s="4"/>
      <c r="S55" s="4"/>
      <c r="T55" s="4"/>
      <c r="U55" s="4"/>
      <c r="V55" s="4"/>
      <c r="W55" s="4"/>
      <c r="X55" s="4"/>
      <c r="Y55" s="4"/>
      <c r="Z55" s="4"/>
    </row>
    <row r="56" spans="1:26">
      <c r="A56" s="4"/>
      <c r="B56" s="4"/>
      <c r="C56" s="4"/>
      <c r="D56" s="4"/>
      <c r="E56" s="4"/>
      <c r="F56" s="4"/>
      <c r="G56" s="4"/>
      <c r="H56" s="4"/>
      <c r="I56" s="4"/>
      <c r="J56" s="4"/>
      <c r="K56" s="4"/>
      <c r="L56" s="4"/>
      <c r="M56" s="4"/>
      <c r="N56" s="4"/>
      <c r="O56" s="4"/>
      <c r="P56" s="4"/>
      <c r="Q56" s="4"/>
      <c r="R56" s="4"/>
      <c r="S56" s="4"/>
      <c r="T56" s="4"/>
      <c r="U56" s="4"/>
      <c r="V56" s="4"/>
      <c r="W56" s="4"/>
      <c r="X56" s="4"/>
      <c r="Y56" s="4"/>
      <c r="Z56" s="4"/>
    </row>
    <row r="57" spans="1:26">
      <c r="A57" s="4"/>
      <c r="B57" s="4"/>
      <c r="C57" s="4"/>
      <c r="D57" s="4"/>
      <c r="E57" s="4"/>
      <c r="F57" s="4"/>
      <c r="G57" s="4"/>
      <c r="H57" s="4"/>
      <c r="I57" s="4"/>
      <c r="J57" s="4"/>
      <c r="K57" s="4"/>
      <c r="L57" s="4"/>
      <c r="M57" s="4"/>
      <c r="N57" s="4"/>
      <c r="O57" s="4"/>
      <c r="P57" s="4"/>
      <c r="Q57" s="4"/>
      <c r="R57" s="4"/>
      <c r="S57" s="4"/>
      <c r="T57" s="4"/>
      <c r="U57" s="4"/>
      <c r="V57" s="4"/>
      <c r="W57" s="4"/>
      <c r="X57" s="4"/>
      <c r="Y57" s="4"/>
      <c r="Z57" s="4"/>
    </row>
    <row r="58" spans="1:26">
      <c r="A58" s="4"/>
      <c r="B58" s="4"/>
      <c r="C58" s="4"/>
      <c r="D58" s="4"/>
      <c r="E58" s="4"/>
      <c r="F58" s="4"/>
      <c r="G58" s="4"/>
      <c r="H58" s="4"/>
      <c r="I58" s="4"/>
      <c r="J58" s="4"/>
      <c r="K58" s="4"/>
      <c r="L58" s="4"/>
      <c r="M58" s="4"/>
      <c r="N58" s="4"/>
      <c r="O58" s="4"/>
      <c r="P58" s="4"/>
      <c r="Q58" s="4"/>
      <c r="R58" s="4"/>
      <c r="S58" s="4"/>
      <c r="T58" s="4"/>
      <c r="U58" s="4"/>
      <c r="V58" s="4"/>
      <c r="W58" s="4"/>
      <c r="X58" s="4"/>
      <c r="Y58" s="4"/>
      <c r="Z58" s="4"/>
    </row>
    <row r="59" spans="1:26">
      <c r="A59" s="4"/>
      <c r="B59" s="4"/>
      <c r="C59" s="4"/>
      <c r="D59" s="4"/>
      <c r="E59" s="4"/>
      <c r="F59" s="4"/>
      <c r="G59" s="4"/>
      <c r="H59" s="4"/>
      <c r="I59" s="4"/>
      <c r="J59" s="4"/>
      <c r="K59" s="4"/>
      <c r="L59" s="4"/>
      <c r="M59" s="4"/>
      <c r="N59" s="4"/>
      <c r="O59" s="4"/>
      <c r="P59" s="4"/>
      <c r="Q59" s="4"/>
      <c r="R59" s="4"/>
      <c r="S59" s="4"/>
      <c r="T59" s="4"/>
      <c r="U59" s="4"/>
      <c r="V59" s="4"/>
      <c r="W59" s="4"/>
      <c r="X59" s="4"/>
      <c r="Y59" s="4"/>
      <c r="Z59" s="4"/>
    </row>
    <row r="60" spans="1:26">
      <c r="A60" s="4"/>
      <c r="B60" s="4"/>
      <c r="C60" s="4"/>
      <c r="D60" s="4"/>
      <c r="E60" s="4"/>
      <c r="F60" s="4"/>
      <c r="G60" s="4"/>
      <c r="H60" s="4"/>
      <c r="I60" s="4"/>
      <c r="J60" s="4"/>
      <c r="K60" s="4"/>
      <c r="L60" s="4"/>
      <c r="M60" s="4"/>
      <c r="N60" s="4"/>
      <c r="O60" s="4"/>
      <c r="P60" s="4"/>
      <c r="Q60" s="4"/>
      <c r="R60" s="4"/>
      <c r="S60" s="4"/>
      <c r="T60" s="4"/>
      <c r="U60" s="4"/>
      <c r="V60" s="4"/>
      <c r="W60" s="4"/>
      <c r="X60" s="4"/>
      <c r="Y60" s="4"/>
      <c r="Z60" s="4"/>
    </row>
    <row r="61" spans="1:26">
      <c r="A61" s="4"/>
      <c r="B61" s="4"/>
      <c r="C61" s="4"/>
      <c r="D61" s="4"/>
      <c r="E61" s="4"/>
      <c r="F61" s="4"/>
      <c r="G61" s="4"/>
      <c r="H61" s="4"/>
      <c r="I61" s="4"/>
      <c r="J61" s="4"/>
      <c r="K61" s="4"/>
      <c r="L61" s="4"/>
      <c r="M61" s="4"/>
      <c r="N61" s="4"/>
      <c r="O61" s="4"/>
      <c r="P61" s="4"/>
      <c r="Q61" s="4"/>
      <c r="R61" s="4"/>
      <c r="S61" s="4"/>
      <c r="T61" s="4"/>
      <c r="U61" s="4"/>
      <c r="V61" s="4"/>
      <c r="W61" s="4"/>
      <c r="X61" s="4"/>
      <c r="Y61" s="4"/>
      <c r="Z61" s="4"/>
    </row>
    <row r="62" spans="1:26">
      <c r="A62" s="4"/>
      <c r="B62" s="4"/>
      <c r="C62" s="4"/>
      <c r="D62" s="4"/>
      <c r="E62" s="4"/>
      <c r="F62" s="4"/>
      <c r="G62" s="4"/>
      <c r="H62" s="4"/>
      <c r="I62" s="4"/>
      <c r="J62" s="4"/>
      <c r="K62" s="4"/>
      <c r="L62" s="4"/>
      <c r="M62" s="4"/>
      <c r="N62" s="4"/>
      <c r="O62" s="4"/>
      <c r="P62" s="4"/>
      <c r="Q62" s="4"/>
      <c r="R62" s="4"/>
      <c r="S62" s="4"/>
      <c r="T62" s="4"/>
      <c r="U62" s="4"/>
      <c r="V62" s="4"/>
      <c r="W62" s="4"/>
      <c r="X62" s="4"/>
      <c r="Y62" s="4"/>
      <c r="Z62" s="4"/>
    </row>
    <row r="63" spans="1:26">
      <c r="A63" s="4"/>
      <c r="B63" s="4"/>
      <c r="C63" s="4"/>
      <c r="D63" s="4"/>
      <c r="E63" s="4"/>
      <c r="F63" s="4"/>
      <c r="G63" s="4"/>
      <c r="H63" s="4"/>
      <c r="I63" s="4"/>
      <c r="J63" s="4"/>
      <c r="K63" s="4"/>
      <c r="L63" s="4"/>
      <c r="M63" s="4"/>
      <c r="N63" s="4"/>
      <c r="O63" s="4"/>
      <c r="P63" s="4"/>
      <c r="Q63" s="4"/>
      <c r="R63" s="4"/>
      <c r="S63" s="4"/>
      <c r="T63" s="4"/>
      <c r="U63" s="4"/>
      <c r="V63" s="4"/>
      <c r="W63" s="4"/>
      <c r="X63" s="4"/>
      <c r="Y63" s="4"/>
      <c r="Z63" s="4"/>
    </row>
    <row r="64" spans="1:26">
      <c r="A64" s="4"/>
      <c r="B64" s="4"/>
      <c r="C64" s="4"/>
      <c r="D64" s="4"/>
      <c r="E64" s="4"/>
      <c r="F64" s="4"/>
      <c r="G64" s="4"/>
      <c r="H64" s="4"/>
      <c r="I64" s="4"/>
      <c r="J64" s="4"/>
      <c r="K64" s="4"/>
      <c r="L64" s="4"/>
      <c r="M64" s="4"/>
      <c r="N64" s="4"/>
      <c r="O64" s="4"/>
      <c r="P64" s="4"/>
      <c r="Q64" s="4"/>
      <c r="R64" s="4"/>
      <c r="S64" s="4"/>
      <c r="T64" s="4"/>
      <c r="U64" s="4"/>
      <c r="V64" s="4"/>
      <c r="W64" s="4"/>
      <c r="X64" s="4"/>
      <c r="Y64" s="4"/>
      <c r="Z64" s="4"/>
    </row>
    <row r="65" spans="1:26">
      <c r="A65" s="4"/>
      <c r="B65" s="4"/>
      <c r="C65" s="4"/>
      <c r="D65" s="4"/>
      <c r="E65" s="4"/>
      <c r="F65" s="4"/>
      <c r="G65" s="4"/>
      <c r="H65" s="4"/>
      <c r="I65" s="4"/>
      <c r="J65" s="4"/>
      <c r="K65" s="4"/>
      <c r="L65" s="4"/>
      <c r="M65" s="4"/>
      <c r="N65" s="4"/>
      <c r="O65" s="4"/>
      <c r="P65" s="4"/>
      <c r="Q65" s="4"/>
      <c r="R65" s="4"/>
      <c r="S65" s="4"/>
      <c r="T65" s="4"/>
      <c r="U65" s="4"/>
      <c r="V65" s="4"/>
      <c r="W65" s="4"/>
      <c r="X65" s="4"/>
      <c r="Y65" s="4"/>
      <c r="Z65" s="4"/>
    </row>
    <row r="66" spans="1:26">
      <c r="A66" s="4"/>
      <c r="B66" s="4"/>
      <c r="C66" s="4"/>
      <c r="D66" s="4"/>
      <c r="E66" s="4"/>
      <c r="F66" s="4"/>
      <c r="G66" s="4"/>
      <c r="H66" s="4"/>
      <c r="I66" s="4"/>
      <c r="J66" s="4"/>
      <c r="K66" s="4"/>
      <c r="L66" s="4"/>
      <c r="M66" s="4"/>
      <c r="N66" s="4"/>
      <c r="O66" s="4"/>
      <c r="P66" s="4"/>
      <c r="Q66" s="4"/>
      <c r="R66" s="4"/>
      <c r="S66" s="4"/>
      <c r="T66" s="4"/>
      <c r="U66" s="4"/>
      <c r="V66" s="4"/>
      <c r="W66" s="4"/>
      <c r="X66" s="4"/>
      <c r="Y66" s="4"/>
      <c r="Z66" s="4"/>
    </row>
    <row r="67" spans="1:26">
      <c r="A67" s="4"/>
      <c r="B67" s="4"/>
      <c r="C67" s="4"/>
      <c r="D67" s="4"/>
      <c r="E67" s="4"/>
      <c r="F67" s="4"/>
      <c r="G67" s="4"/>
      <c r="H67" s="4"/>
      <c r="I67" s="4"/>
      <c r="J67" s="4"/>
      <c r="K67" s="4"/>
      <c r="L67" s="4"/>
      <c r="M67" s="4"/>
      <c r="N67" s="4"/>
      <c r="O67" s="4"/>
      <c r="P67" s="4"/>
      <c r="Q67" s="4"/>
      <c r="R67" s="4"/>
      <c r="S67" s="4"/>
      <c r="T67" s="4"/>
      <c r="U67" s="4"/>
      <c r="V67" s="4"/>
      <c r="W67" s="4"/>
      <c r="X67" s="4"/>
      <c r="Y67" s="4"/>
      <c r="Z67" s="4"/>
    </row>
    <row r="68" spans="1:26">
      <c r="A68" s="4"/>
      <c r="B68" s="4"/>
      <c r="C68" s="4"/>
      <c r="D68" s="4"/>
      <c r="E68" s="4"/>
      <c r="F68" s="4"/>
      <c r="G68" s="4"/>
      <c r="H68" s="4"/>
      <c r="I68" s="4"/>
      <c r="J68" s="4"/>
      <c r="K68" s="4"/>
      <c r="L68" s="4"/>
      <c r="M68" s="4"/>
      <c r="N68" s="4"/>
      <c r="O68" s="4"/>
      <c r="P68" s="4"/>
      <c r="Q68" s="4"/>
      <c r="R68" s="4"/>
      <c r="S68" s="4"/>
      <c r="T68" s="4"/>
      <c r="U68" s="4"/>
      <c r="V68" s="4"/>
      <c r="W68" s="4"/>
      <c r="X68" s="4"/>
      <c r="Y68" s="4"/>
      <c r="Z68" s="4"/>
    </row>
    <row r="69" spans="1:26">
      <c r="A69" s="4"/>
      <c r="B69" s="4"/>
      <c r="C69" s="4"/>
      <c r="D69" s="4"/>
      <c r="E69" s="4"/>
      <c r="F69" s="4"/>
      <c r="G69" s="4"/>
      <c r="H69" s="4"/>
      <c r="I69" s="4"/>
      <c r="J69" s="4"/>
      <c r="K69" s="4"/>
      <c r="L69" s="4"/>
      <c r="M69" s="4"/>
      <c r="N69" s="4"/>
      <c r="O69" s="4"/>
      <c r="P69" s="4"/>
      <c r="Q69" s="4"/>
      <c r="R69" s="4"/>
      <c r="S69" s="4"/>
      <c r="T69" s="4"/>
      <c r="U69" s="4"/>
      <c r="V69" s="4"/>
      <c r="W69" s="4"/>
      <c r="X69" s="4"/>
      <c r="Y69" s="4"/>
      <c r="Z69" s="4"/>
    </row>
    <row r="70" spans="1:26">
      <c r="A70" s="4"/>
      <c r="B70" s="4"/>
      <c r="C70" s="4"/>
      <c r="D70" s="4"/>
      <c r="E70" s="4"/>
      <c r="F70" s="4"/>
      <c r="G70" s="4"/>
      <c r="H70" s="4"/>
      <c r="I70" s="4"/>
      <c r="J70" s="4"/>
      <c r="K70" s="4"/>
      <c r="L70" s="4"/>
      <c r="M70" s="4"/>
      <c r="N70" s="4"/>
      <c r="O70" s="4"/>
      <c r="P70" s="4"/>
      <c r="Q70" s="4"/>
      <c r="R70" s="4"/>
      <c r="S70" s="4"/>
      <c r="T70" s="4"/>
      <c r="U70" s="4"/>
      <c r="V70" s="4"/>
      <c r="W70" s="4"/>
      <c r="X70" s="4"/>
      <c r="Y70" s="4"/>
      <c r="Z70" s="4"/>
    </row>
    <row r="71" spans="1:26">
      <c r="A71" s="4"/>
      <c r="B71" s="4"/>
      <c r="C71" s="4"/>
      <c r="D71" s="4"/>
      <c r="E71" s="4"/>
      <c r="F71" s="4"/>
      <c r="G71" s="4"/>
      <c r="H71" s="4"/>
      <c r="I71" s="4"/>
      <c r="J71" s="4"/>
      <c r="K71" s="4"/>
      <c r="L71" s="4"/>
      <c r="M71" s="4"/>
      <c r="N71" s="4"/>
      <c r="O71" s="4"/>
      <c r="P71" s="4"/>
      <c r="Q71" s="4"/>
      <c r="R71" s="4"/>
      <c r="S71" s="4"/>
      <c r="T71" s="4"/>
      <c r="U71" s="4"/>
      <c r="V71" s="4"/>
      <c r="W71" s="4"/>
      <c r="X71" s="4"/>
      <c r="Y71" s="4"/>
      <c r="Z71" s="4"/>
    </row>
    <row r="72" spans="1:26">
      <c r="A72" s="4"/>
      <c r="B72" s="4"/>
      <c r="C72" s="4"/>
      <c r="D72" s="4"/>
      <c r="E72" s="4"/>
      <c r="F72" s="4"/>
      <c r="G72" s="4"/>
      <c r="H72" s="4"/>
      <c r="I72" s="4"/>
      <c r="J72" s="4"/>
      <c r="K72" s="4"/>
      <c r="L72" s="4"/>
      <c r="M72" s="4"/>
      <c r="N72" s="4"/>
      <c r="O72" s="4"/>
      <c r="P72" s="4"/>
      <c r="Q72" s="4"/>
      <c r="R72" s="4"/>
      <c r="S72" s="4"/>
      <c r="T72" s="4"/>
      <c r="U72" s="4"/>
      <c r="V72" s="4"/>
      <c r="W72" s="4"/>
      <c r="X72" s="4"/>
      <c r="Y72" s="4"/>
      <c r="Z72" s="4"/>
    </row>
    <row r="73" spans="1:26">
      <c r="A73" s="4"/>
      <c r="B73" s="4"/>
      <c r="C73" s="4"/>
      <c r="D73" s="4"/>
      <c r="E73" s="4"/>
      <c r="F73" s="4"/>
      <c r="G73" s="4"/>
      <c r="H73" s="4"/>
      <c r="I73" s="4"/>
      <c r="J73" s="4"/>
      <c r="K73" s="4"/>
      <c r="L73" s="4"/>
      <c r="M73" s="4"/>
      <c r="N73" s="4"/>
      <c r="O73" s="4"/>
      <c r="P73" s="4"/>
      <c r="Q73" s="4"/>
      <c r="R73" s="4"/>
      <c r="S73" s="4"/>
      <c r="T73" s="4"/>
      <c r="U73" s="4"/>
      <c r="V73" s="4"/>
      <c r="W73" s="4"/>
      <c r="X73" s="4"/>
      <c r="Y73" s="4"/>
      <c r="Z73" s="4"/>
    </row>
    <row r="74" spans="1:26">
      <c r="A74" s="4"/>
      <c r="B74" s="4"/>
      <c r="C74" s="4"/>
      <c r="D74" s="4"/>
      <c r="E74" s="4"/>
      <c r="F74" s="4"/>
      <c r="G74" s="4"/>
      <c r="H74" s="4"/>
      <c r="I74" s="4"/>
      <c r="J74" s="4"/>
      <c r="K74" s="4"/>
      <c r="L74" s="4"/>
      <c r="M74" s="4"/>
      <c r="N74" s="4"/>
      <c r="O74" s="4"/>
      <c r="P74" s="4"/>
      <c r="Q74" s="4"/>
      <c r="R74" s="4"/>
      <c r="S74" s="4"/>
      <c r="T74" s="4"/>
      <c r="U74" s="4"/>
      <c r="V74" s="4"/>
      <c r="W74" s="4"/>
      <c r="X74" s="4"/>
      <c r="Y74" s="4"/>
      <c r="Z74" s="4"/>
    </row>
    <row r="75" spans="1:26">
      <c r="A75" s="4"/>
      <c r="B75" s="4"/>
      <c r="C75" s="4"/>
      <c r="D75" s="4"/>
      <c r="E75" s="4"/>
      <c r="F75" s="4"/>
      <c r="G75" s="4"/>
      <c r="H75" s="4"/>
      <c r="I75" s="4"/>
      <c r="J75" s="4"/>
      <c r="K75" s="4"/>
      <c r="L75" s="4"/>
      <c r="M75" s="4"/>
      <c r="N75" s="4"/>
      <c r="O75" s="4"/>
      <c r="P75" s="4"/>
      <c r="Q75" s="4"/>
      <c r="R75" s="4"/>
      <c r="S75" s="4"/>
      <c r="T75" s="4"/>
      <c r="U75" s="4"/>
      <c r="V75" s="4"/>
      <c r="W75" s="4"/>
      <c r="X75" s="4"/>
      <c r="Y75" s="4"/>
      <c r="Z75" s="4"/>
    </row>
    <row r="76" spans="1:26">
      <c r="A76" s="4"/>
      <c r="B76" s="4"/>
      <c r="C76" s="4"/>
      <c r="D76" s="4"/>
      <c r="E76" s="4"/>
      <c r="F76" s="4"/>
      <c r="G76" s="4"/>
      <c r="H76" s="4"/>
      <c r="I76" s="4"/>
      <c r="J76" s="4"/>
      <c r="K76" s="4"/>
      <c r="L76" s="4"/>
      <c r="M76" s="4"/>
      <c r="N76" s="4"/>
      <c r="O76" s="4"/>
      <c r="P76" s="4"/>
      <c r="Q76" s="4"/>
      <c r="R76" s="4"/>
      <c r="S76" s="4"/>
      <c r="T76" s="4"/>
      <c r="U76" s="4"/>
      <c r="V76" s="4"/>
      <c r="W76" s="4"/>
      <c r="X76" s="4"/>
      <c r="Y76" s="4"/>
      <c r="Z76" s="4"/>
    </row>
    <row r="77" spans="1:26">
      <c r="A77" s="4"/>
      <c r="B77" s="4"/>
      <c r="C77" s="4"/>
      <c r="D77" s="4"/>
      <c r="E77" s="4"/>
      <c r="F77" s="4"/>
      <c r="G77" s="4"/>
      <c r="H77" s="4"/>
      <c r="I77" s="4"/>
      <c r="J77" s="4"/>
      <c r="K77" s="4"/>
      <c r="L77" s="4"/>
      <c r="M77" s="4"/>
      <c r="N77" s="4"/>
      <c r="O77" s="4"/>
      <c r="P77" s="4"/>
      <c r="Q77" s="4"/>
      <c r="R77" s="4"/>
      <c r="S77" s="4"/>
      <c r="T77" s="4"/>
      <c r="U77" s="4"/>
      <c r="V77" s="4"/>
      <c r="W77" s="4"/>
      <c r="X77" s="4"/>
      <c r="Y77" s="4"/>
      <c r="Z77" s="4"/>
    </row>
    <row r="78" spans="1:26">
      <c r="A78" s="4"/>
      <c r="B78" s="4"/>
      <c r="C78" s="4"/>
      <c r="D78" s="4"/>
      <c r="E78" s="4"/>
      <c r="F78" s="4"/>
      <c r="G78" s="4"/>
      <c r="H78" s="4"/>
      <c r="I78" s="4"/>
      <c r="J78" s="4"/>
      <c r="K78" s="4"/>
      <c r="L78" s="4"/>
      <c r="M78" s="4"/>
      <c r="N78" s="4"/>
      <c r="O78" s="4"/>
      <c r="P78" s="4"/>
      <c r="Q78" s="4"/>
      <c r="R78" s="4"/>
      <c r="S78" s="4"/>
      <c r="T78" s="4"/>
      <c r="U78" s="4"/>
      <c r="V78" s="4"/>
      <c r="W78" s="4"/>
      <c r="X78" s="4"/>
      <c r="Y78" s="4"/>
      <c r="Z78" s="4"/>
    </row>
    <row r="79" spans="1:26">
      <c r="A79" s="4"/>
      <c r="B79" s="4"/>
      <c r="C79" s="4"/>
      <c r="D79" s="4"/>
      <c r="E79" s="4"/>
      <c r="F79" s="4"/>
      <c r="G79" s="4"/>
      <c r="H79" s="4"/>
      <c r="I79" s="4"/>
      <c r="J79" s="4"/>
      <c r="K79" s="4"/>
      <c r="L79" s="4"/>
      <c r="M79" s="4"/>
      <c r="N79" s="4"/>
      <c r="O79" s="4"/>
      <c r="P79" s="4"/>
      <c r="Q79" s="4"/>
      <c r="R79" s="4"/>
      <c r="S79" s="4"/>
      <c r="T79" s="4"/>
      <c r="U79" s="4"/>
      <c r="V79" s="4"/>
      <c r="W79" s="4"/>
      <c r="X79" s="4"/>
      <c r="Y79" s="4"/>
      <c r="Z79" s="4"/>
    </row>
    <row r="80" spans="1:26">
      <c r="A80" s="4"/>
      <c r="B80" s="4"/>
      <c r="C80" s="4"/>
      <c r="D80" s="4"/>
      <c r="E80" s="4"/>
      <c r="F80" s="4"/>
      <c r="G80" s="4"/>
      <c r="H80" s="4"/>
      <c r="I80" s="4"/>
      <c r="J80" s="4"/>
      <c r="K80" s="4"/>
      <c r="L80" s="4"/>
      <c r="M80" s="4"/>
      <c r="N80" s="4"/>
      <c r="O80" s="4"/>
      <c r="P80" s="4"/>
      <c r="Q80" s="4"/>
      <c r="R80" s="4"/>
      <c r="S80" s="4"/>
      <c r="T80" s="4"/>
      <c r="U80" s="4"/>
      <c r="V80" s="4"/>
      <c r="W80" s="4"/>
      <c r="X80" s="4"/>
      <c r="Y80" s="4"/>
      <c r="Z80" s="4"/>
    </row>
    <row r="81" spans="1:26">
      <c r="A81" s="4"/>
      <c r="B81" s="4"/>
      <c r="C81" s="4"/>
      <c r="D81" s="4"/>
      <c r="E81" s="4"/>
      <c r="F81" s="4"/>
      <c r="G81" s="4"/>
      <c r="H81" s="4"/>
      <c r="I81" s="4"/>
      <c r="J81" s="4"/>
      <c r="K81" s="4"/>
      <c r="L81" s="4"/>
      <c r="M81" s="4"/>
      <c r="N81" s="4"/>
      <c r="O81" s="4"/>
      <c r="P81" s="4"/>
      <c r="Q81" s="4"/>
      <c r="R81" s="4"/>
      <c r="S81" s="4"/>
      <c r="T81" s="4"/>
      <c r="U81" s="4"/>
      <c r="V81" s="4"/>
      <c r="W81" s="4"/>
      <c r="X81" s="4"/>
      <c r="Y81" s="4"/>
      <c r="Z81" s="4"/>
    </row>
    <row r="82" spans="1:26">
      <c r="A82" s="4"/>
      <c r="B82" s="4"/>
      <c r="C82" s="4"/>
      <c r="D82" s="4"/>
      <c r="E82" s="4"/>
      <c r="F82" s="4"/>
      <c r="G82" s="4"/>
      <c r="H82" s="4"/>
      <c r="I82" s="4"/>
      <c r="J82" s="4"/>
      <c r="K82" s="4"/>
      <c r="L82" s="4"/>
      <c r="M82" s="4"/>
      <c r="N82" s="4"/>
      <c r="O82" s="4"/>
      <c r="P82" s="4"/>
      <c r="Q82" s="4"/>
      <c r="R82" s="4"/>
      <c r="S82" s="4"/>
      <c r="T82" s="4"/>
      <c r="U82" s="4"/>
      <c r="V82" s="4"/>
      <c r="W82" s="4"/>
      <c r="X82" s="4"/>
      <c r="Y82" s="4"/>
      <c r="Z82" s="4"/>
    </row>
    <row r="83" spans="1:26">
      <c r="A83" s="4"/>
      <c r="B83" s="4"/>
      <c r="C83" s="4"/>
      <c r="D83" s="4"/>
      <c r="E83" s="4"/>
      <c r="F83" s="4"/>
      <c r="G83" s="4"/>
      <c r="H83" s="4"/>
      <c r="I83" s="4"/>
      <c r="J83" s="4"/>
      <c r="K83" s="4"/>
      <c r="L83" s="4"/>
      <c r="M83" s="4"/>
      <c r="N83" s="4"/>
      <c r="O83" s="4"/>
      <c r="P83" s="4"/>
      <c r="Q83" s="4"/>
      <c r="R83" s="4"/>
      <c r="S83" s="4"/>
      <c r="T83" s="4"/>
      <c r="U83" s="4"/>
      <c r="V83" s="4"/>
      <c r="W83" s="4"/>
      <c r="X83" s="4"/>
      <c r="Y83" s="4"/>
      <c r="Z83" s="4"/>
    </row>
    <row r="84" spans="1:26">
      <c r="A84" s="4"/>
      <c r="B84" s="4"/>
      <c r="C84" s="4"/>
      <c r="D84" s="4"/>
      <c r="E84" s="4"/>
      <c r="F84" s="4"/>
      <c r="G84" s="4"/>
      <c r="H84" s="4"/>
      <c r="I84" s="4"/>
      <c r="J84" s="4"/>
      <c r="K84" s="4"/>
      <c r="L84" s="4"/>
      <c r="M84" s="4"/>
      <c r="N84" s="4"/>
      <c r="O84" s="4"/>
      <c r="P84" s="4"/>
      <c r="Q84" s="4"/>
      <c r="R84" s="4"/>
      <c r="S84" s="4"/>
      <c r="T84" s="4"/>
      <c r="U84" s="4"/>
      <c r="V84" s="4"/>
      <c r="W84" s="4"/>
      <c r="X84" s="4"/>
      <c r="Y84" s="4"/>
      <c r="Z84" s="4"/>
    </row>
    <row r="85" spans="1:26">
      <c r="A85" s="4"/>
      <c r="B85" s="4"/>
      <c r="C85" s="4"/>
      <c r="D85" s="4"/>
      <c r="E85" s="4"/>
      <c r="F85" s="4"/>
      <c r="G85" s="4"/>
      <c r="H85" s="4"/>
      <c r="I85" s="4"/>
      <c r="J85" s="4"/>
      <c r="K85" s="4"/>
      <c r="L85" s="4"/>
      <c r="M85" s="4"/>
      <c r="N85" s="4"/>
      <c r="O85" s="4"/>
      <c r="P85" s="4"/>
      <c r="Q85" s="4"/>
      <c r="R85" s="4"/>
      <c r="S85" s="4"/>
      <c r="T85" s="4"/>
      <c r="U85" s="4"/>
      <c r="V85" s="4"/>
      <c r="W85" s="4"/>
      <c r="X85" s="4"/>
      <c r="Y85" s="4"/>
      <c r="Z85" s="4"/>
    </row>
    <row r="86" spans="1:26">
      <c r="A86" s="4"/>
      <c r="B86" s="4"/>
      <c r="C86" s="4"/>
      <c r="D86" s="4"/>
      <c r="E86" s="4"/>
      <c r="F86" s="4"/>
      <c r="G86" s="4"/>
      <c r="H86" s="4"/>
      <c r="I86" s="4"/>
      <c r="J86" s="4"/>
      <c r="K86" s="4"/>
      <c r="L86" s="4"/>
      <c r="M86" s="4"/>
      <c r="N86" s="4"/>
      <c r="O86" s="4"/>
      <c r="P86" s="4"/>
      <c r="Q86" s="4"/>
      <c r="R86" s="4"/>
      <c r="S86" s="4"/>
      <c r="T86" s="4"/>
      <c r="U86" s="4"/>
      <c r="V86" s="4"/>
      <c r="W86" s="4"/>
      <c r="X86" s="4"/>
      <c r="Y86" s="4"/>
      <c r="Z86" s="4"/>
    </row>
    <row r="87" spans="1:26">
      <c r="A87" s="4"/>
      <c r="B87" s="4"/>
      <c r="C87" s="4"/>
      <c r="D87" s="4"/>
      <c r="E87" s="4"/>
      <c r="F87" s="4"/>
      <c r="G87" s="4"/>
      <c r="H87" s="4"/>
      <c r="I87" s="4"/>
      <c r="J87" s="4"/>
      <c r="K87" s="4"/>
      <c r="L87" s="4"/>
      <c r="M87" s="4"/>
      <c r="N87" s="4"/>
      <c r="O87" s="4"/>
      <c r="P87" s="4"/>
      <c r="Q87" s="4"/>
      <c r="R87" s="4"/>
      <c r="S87" s="4"/>
      <c r="T87" s="4"/>
      <c r="U87" s="4"/>
      <c r="V87" s="4"/>
      <c r="W87" s="4"/>
      <c r="X87" s="4"/>
      <c r="Y87" s="4"/>
      <c r="Z87" s="4"/>
    </row>
    <row r="88" spans="1:26">
      <c r="A88" s="4"/>
      <c r="B88" s="4"/>
      <c r="C88" s="4"/>
      <c r="D88" s="4"/>
      <c r="E88" s="4"/>
      <c r="F88" s="4"/>
      <c r="G88" s="4"/>
      <c r="H88" s="4"/>
      <c r="I88" s="4"/>
      <c r="J88" s="4"/>
      <c r="K88" s="4"/>
      <c r="L88" s="4"/>
      <c r="M88" s="4"/>
      <c r="N88" s="4"/>
      <c r="O88" s="4"/>
      <c r="P88" s="4"/>
      <c r="Q88" s="4"/>
      <c r="R88" s="4"/>
      <c r="S88" s="4"/>
      <c r="T88" s="4"/>
      <c r="U88" s="4"/>
      <c r="V88" s="4"/>
      <c r="W88" s="4"/>
      <c r="X88" s="4"/>
      <c r="Y88" s="4"/>
      <c r="Z88" s="4"/>
    </row>
    <row r="89" spans="1:26">
      <c r="A89" s="4"/>
      <c r="B89" s="4"/>
      <c r="C89" s="4"/>
      <c r="D89" s="4"/>
      <c r="E89" s="4"/>
      <c r="F89" s="4"/>
      <c r="G89" s="4"/>
      <c r="H89" s="4"/>
      <c r="I89" s="4"/>
      <c r="J89" s="4"/>
      <c r="K89" s="4"/>
      <c r="L89" s="4"/>
      <c r="M89" s="4"/>
      <c r="N89" s="4"/>
      <c r="O89" s="4"/>
      <c r="P89" s="4"/>
      <c r="Q89" s="4"/>
      <c r="R89" s="4"/>
      <c r="S89" s="4"/>
      <c r="T89" s="4"/>
      <c r="U89" s="4"/>
      <c r="V89" s="4"/>
      <c r="W89" s="4"/>
      <c r="X89" s="4"/>
      <c r="Y89" s="4"/>
      <c r="Z89" s="4"/>
    </row>
    <row r="90" spans="1:26">
      <c r="A90" s="4"/>
      <c r="B90" s="4"/>
      <c r="C90" s="4"/>
      <c r="D90" s="4"/>
      <c r="E90" s="4"/>
      <c r="F90" s="4"/>
      <c r="G90" s="4"/>
      <c r="H90" s="4"/>
      <c r="I90" s="4"/>
      <c r="J90" s="4"/>
      <c r="K90" s="4"/>
      <c r="L90" s="4"/>
      <c r="M90" s="4"/>
      <c r="N90" s="4"/>
      <c r="O90" s="4"/>
      <c r="P90" s="4"/>
      <c r="Q90" s="4"/>
      <c r="R90" s="4"/>
      <c r="S90" s="4"/>
      <c r="T90" s="4"/>
      <c r="U90" s="4"/>
      <c r="V90" s="4"/>
      <c r="W90" s="4"/>
      <c r="X90" s="4"/>
      <c r="Y90" s="4"/>
      <c r="Z90" s="4"/>
    </row>
    <row r="91" spans="1:26">
      <c r="A91" s="4"/>
      <c r="B91" s="4"/>
      <c r="C91" s="4"/>
      <c r="D91" s="4"/>
      <c r="E91" s="4"/>
      <c r="F91" s="4"/>
      <c r="G91" s="4"/>
      <c r="H91" s="4"/>
      <c r="I91" s="4"/>
      <c r="J91" s="4"/>
      <c r="K91" s="4"/>
      <c r="L91" s="4"/>
      <c r="M91" s="4"/>
      <c r="N91" s="4"/>
      <c r="O91" s="4"/>
      <c r="P91" s="4"/>
      <c r="Q91" s="4"/>
      <c r="R91" s="4"/>
      <c r="S91" s="4"/>
      <c r="T91" s="4"/>
      <c r="U91" s="4"/>
      <c r="V91" s="4"/>
      <c r="W91" s="4"/>
      <c r="X91" s="4"/>
      <c r="Y91" s="4"/>
      <c r="Z91" s="4"/>
    </row>
    <row r="92" spans="1:26">
      <c r="A92" s="4"/>
      <c r="B92" s="4"/>
      <c r="C92" s="4"/>
      <c r="D92" s="4"/>
      <c r="E92" s="4"/>
      <c r="F92" s="4"/>
      <c r="G92" s="4"/>
      <c r="H92" s="4"/>
      <c r="I92" s="4"/>
      <c r="J92" s="4"/>
      <c r="K92" s="4"/>
      <c r="L92" s="4"/>
      <c r="M92" s="4"/>
      <c r="N92" s="4"/>
      <c r="O92" s="4"/>
      <c r="P92" s="4"/>
      <c r="Q92" s="4"/>
      <c r="R92" s="4"/>
      <c r="S92" s="4"/>
      <c r="T92" s="4"/>
      <c r="U92" s="4"/>
      <c r="V92" s="4"/>
      <c r="W92" s="4"/>
      <c r="X92" s="4"/>
      <c r="Y92" s="4"/>
      <c r="Z92" s="4"/>
    </row>
    <row r="93" spans="1:26">
      <c r="A93" s="4"/>
      <c r="B93" s="4"/>
      <c r="C93" s="4"/>
      <c r="D93" s="4"/>
      <c r="E93" s="4"/>
      <c r="F93" s="4"/>
      <c r="G93" s="4"/>
      <c r="H93" s="4"/>
      <c r="I93" s="4"/>
      <c r="J93" s="4"/>
      <c r="K93" s="4"/>
      <c r="L93" s="4"/>
      <c r="M93" s="4"/>
      <c r="N93" s="4"/>
      <c r="O93" s="4"/>
      <c r="P93" s="4"/>
      <c r="Q93" s="4"/>
      <c r="R93" s="4"/>
      <c r="S93" s="4"/>
      <c r="T93" s="4"/>
      <c r="U93" s="4"/>
      <c r="V93" s="4"/>
      <c r="W93" s="4"/>
      <c r="X93" s="4"/>
      <c r="Y93" s="4"/>
      <c r="Z93" s="4"/>
    </row>
    <row r="94" spans="1:26">
      <c r="A94" s="4"/>
      <c r="B94" s="4"/>
      <c r="C94" s="4"/>
      <c r="D94" s="4"/>
      <c r="E94" s="4"/>
      <c r="F94" s="4"/>
      <c r="G94" s="4"/>
      <c r="H94" s="4"/>
      <c r="I94" s="4"/>
      <c r="J94" s="4"/>
      <c r="K94" s="4"/>
      <c r="L94" s="4"/>
      <c r="M94" s="4"/>
      <c r="N94" s="4"/>
      <c r="O94" s="4"/>
      <c r="P94" s="4"/>
      <c r="Q94" s="4"/>
      <c r="R94" s="4"/>
      <c r="S94" s="4"/>
      <c r="T94" s="4"/>
      <c r="U94" s="4"/>
      <c r="V94" s="4"/>
      <c r="W94" s="4"/>
      <c r="X94" s="4"/>
      <c r="Y94" s="4"/>
      <c r="Z94" s="4"/>
    </row>
    <row r="95" spans="1:26">
      <c r="A95" s="4"/>
      <c r="B95" s="4"/>
      <c r="C95" s="4"/>
      <c r="D95" s="4"/>
      <c r="E95" s="4"/>
      <c r="F95" s="4"/>
      <c r="G95" s="4"/>
      <c r="H95" s="4"/>
      <c r="I95" s="4"/>
      <c r="J95" s="4"/>
      <c r="K95" s="4"/>
      <c r="L95" s="4"/>
      <c r="M95" s="4"/>
      <c r="N95" s="4"/>
      <c r="O95" s="4"/>
      <c r="P95" s="4"/>
      <c r="Q95" s="4"/>
      <c r="R95" s="4"/>
      <c r="S95" s="4"/>
      <c r="T95" s="4"/>
      <c r="U95" s="4"/>
      <c r="V95" s="4"/>
      <c r="W95" s="4"/>
      <c r="X95" s="4"/>
      <c r="Y95" s="4"/>
      <c r="Z95" s="4"/>
    </row>
    <row r="96" spans="1:26">
      <c r="A96" s="4"/>
      <c r="B96" s="4"/>
      <c r="C96" s="4"/>
      <c r="D96" s="4"/>
      <c r="E96" s="4"/>
      <c r="F96" s="4"/>
      <c r="G96" s="4"/>
      <c r="H96" s="4"/>
      <c r="I96" s="4"/>
      <c r="J96" s="4"/>
      <c r="K96" s="4"/>
      <c r="L96" s="4"/>
      <c r="M96" s="4"/>
      <c r="N96" s="4"/>
      <c r="O96" s="4"/>
      <c r="P96" s="4"/>
      <c r="Q96" s="4"/>
      <c r="R96" s="4"/>
      <c r="S96" s="4"/>
      <c r="T96" s="4"/>
      <c r="U96" s="4"/>
      <c r="V96" s="4"/>
      <c r="W96" s="4"/>
      <c r="X96" s="4"/>
      <c r="Y96" s="4"/>
      <c r="Z96" s="4"/>
    </row>
    <row r="97" spans="1:26">
      <c r="A97" s="4"/>
      <c r="B97" s="4"/>
      <c r="C97" s="4"/>
      <c r="D97" s="4"/>
      <c r="E97" s="4"/>
      <c r="F97" s="4"/>
      <c r="G97" s="4"/>
      <c r="H97" s="4"/>
      <c r="I97" s="4"/>
      <c r="J97" s="4"/>
      <c r="K97" s="4"/>
      <c r="L97" s="4"/>
      <c r="M97" s="4"/>
      <c r="N97" s="4"/>
      <c r="O97" s="4"/>
      <c r="P97" s="4"/>
      <c r="Q97" s="4"/>
      <c r="R97" s="4"/>
      <c r="S97" s="4"/>
      <c r="T97" s="4"/>
      <c r="U97" s="4"/>
      <c r="V97" s="4"/>
      <c r="W97" s="4"/>
      <c r="X97" s="4"/>
      <c r="Y97" s="4"/>
      <c r="Z97" s="4"/>
    </row>
    <row r="98" spans="1:26">
      <c r="A98" s="4"/>
      <c r="B98" s="4"/>
      <c r="C98" s="4"/>
      <c r="D98" s="4"/>
      <c r="E98" s="4"/>
      <c r="F98" s="4"/>
      <c r="G98" s="4"/>
      <c r="H98" s="4"/>
      <c r="I98" s="4"/>
      <c r="J98" s="4"/>
      <c r="K98" s="4"/>
      <c r="L98" s="4"/>
      <c r="M98" s="4"/>
      <c r="N98" s="4"/>
      <c r="O98" s="4"/>
      <c r="P98" s="4"/>
      <c r="Q98" s="4"/>
      <c r="R98" s="4"/>
      <c r="S98" s="4"/>
      <c r="T98" s="4"/>
      <c r="U98" s="4"/>
      <c r="V98" s="4"/>
      <c r="W98" s="4"/>
      <c r="X98" s="4"/>
      <c r="Y98" s="4"/>
      <c r="Z98" s="4"/>
    </row>
    <row r="99" spans="1:26">
      <c r="A99" s="4"/>
      <c r="B99" s="4"/>
      <c r="C99" s="4"/>
      <c r="D99" s="4"/>
      <c r="E99" s="4"/>
      <c r="F99" s="4"/>
      <c r="G99" s="4"/>
      <c r="H99" s="4"/>
      <c r="I99" s="4"/>
      <c r="J99" s="4"/>
      <c r="K99" s="4"/>
      <c r="L99" s="4"/>
      <c r="M99" s="4"/>
      <c r="N99" s="4"/>
      <c r="O99" s="4"/>
      <c r="P99" s="4"/>
      <c r="Q99" s="4"/>
      <c r="R99" s="4"/>
      <c r="S99" s="4"/>
      <c r="T99" s="4"/>
      <c r="U99" s="4"/>
      <c r="V99" s="4"/>
      <c r="W99" s="4"/>
      <c r="X99" s="4"/>
      <c r="Y99" s="4"/>
      <c r="Z99" s="4"/>
    </row>
    <row r="100" spans="1:26">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spans="1:26">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spans="1:26">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spans="1:26">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spans="1:26">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spans="1:26">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spans="1:26">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spans="1:26">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spans="1:26">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spans="1:26">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spans="1:26">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spans="1:26">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spans="1:26">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spans="1:26">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spans="1:26">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spans="1:26">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spans="1:26">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spans="1:26">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spans="1:26">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spans="1:26">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spans="1:26">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spans="1:26">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spans="1:26">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spans="1:26">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spans="1:26">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spans="1:26">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spans="1:26">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spans="1:26">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spans="1:26">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spans="1:26">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spans="1:26">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spans="1:26">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spans="1:26">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spans="1:26">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spans="1:26">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spans="1:26">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spans="1:26">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spans="1:26">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spans="1:26">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spans="1:26">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spans="1:26">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spans="1:26">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spans="1:26">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spans="1:26">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spans="1:26">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spans="1:26">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spans="1:26">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spans="1:26">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spans="1:26">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spans="1:26">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spans="1:26">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spans="1:26">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spans="1:26">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spans="1:26">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spans="1:26">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spans="1:26">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spans="1:26">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spans="1:26">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spans="1:26">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spans="1:26">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spans="1:26">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spans="1:26">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spans="1:26">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spans="1:26">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spans="1:26">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spans="1:26">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spans="1:26">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spans="1:26">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spans="1:26">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spans="1:26">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spans="1:26">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spans="1:26">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spans="1:26">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spans="1:26">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spans="1:26">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spans="1:26">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spans="1:26">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spans="1:26">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spans="1:26">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spans="1:26">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spans="1:26">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spans="1:26">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spans="1:26">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spans="1:26">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spans="1:26">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spans="1:26">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spans="1:26">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spans="1:26">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spans="1:26">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spans="1:26">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spans="1:26">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spans="1:26">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spans="1:26">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spans="1:26">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spans="1:26">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spans="1:26">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spans="1:26">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spans="1:26">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spans="1:26">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spans="1:26">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spans="1:26">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spans="1:26">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spans="1:26">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spans="1:26">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spans="1:26">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spans="1:26">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spans="1:26">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spans="1:26">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spans="1:26">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spans="1:26">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spans="1:26">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spans="1:26">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spans="1:26">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spans="1:26">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spans="1:26">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spans="1:26">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spans="1:26">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spans="1:26">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spans="1:26">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spans="1:26">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spans="1:26">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spans="1:26">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spans="1:26">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spans="1:26">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spans="1:26">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spans="1:26">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spans="1:26">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spans="1:26">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spans="1:26">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spans="1:26">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spans="1:26">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spans="1:26">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spans="1:26">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spans="1:26">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spans="1:26">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spans="1:26">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spans="1:26">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spans="1:26">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spans="1:26">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spans="1:26">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spans="1:26">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spans="1:26">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spans="1:26">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spans="1:26">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spans="1:26">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spans="1:26">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spans="1:26">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spans="1:26">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spans="1:26">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spans="1:26">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spans="1:26">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sheetData>
  <mergeCells count="3">
    <mergeCell ref="A1:H1"/>
    <mergeCell ref="A2:H2"/>
    <mergeCell ref="A22:H2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250"/>
  <sheetViews>
    <sheetView showGridLines="0" workbookViewId="0">
      <selection sqref="A1:J1"/>
    </sheetView>
  </sheetViews>
  <sheetFormatPr defaultRowHeight="14"/>
  <cols>
    <col min="1" max="1" width="24" customWidth="1"/>
    <col min="2" max="2" width="30" customWidth="1"/>
    <col min="3" max="3" width="26" customWidth="1"/>
    <col min="4" max="4" width="34" customWidth="1"/>
    <col min="5" max="8" width="13" customWidth="1"/>
    <col min="9" max="10" width="39" customWidth="1"/>
  </cols>
  <sheetData>
    <row r="1" spans="1:26" ht="30" customHeight="1">
      <c r="A1" s="44" t="s">
        <v>1005</v>
      </c>
      <c r="B1" s="44"/>
      <c r="C1" s="44"/>
      <c r="D1" s="44"/>
      <c r="E1" s="44"/>
      <c r="F1" s="44"/>
      <c r="G1" s="44"/>
      <c r="H1" s="44"/>
      <c r="I1" s="44"/>
      <c r="J1" s="44"/>
      <c r="K1" s="4"/>
      <c r="L1" s="4"/>
      <c r="M1" s="4"/>
      <c r="N1" s="4"/>
      <c r="O1" s="4"/>
      <c r="P1" s="4"/>
      <c r="Q1" s="4"/>
      <c r="R1" s="4"/>
      <c r="S1" s="4"/>
      <c r="T1" s="4"/>
      <c r="U1" s="4"/>
      <c r="V1" s="4"/>
      <c r="W1" s="4"/>
      <c r="X1" s="4"/>
      <c r="Y1" s="4"/>
      <c r="Z1" s="4"/>
    </row>
    <row r="2" spans="1:26" ht="36" customHeight="1">
      <c r="A2" s="45" t="s">
        <v>151</v>
      </c>
      <c r="B2" s="45"/>
      <c r="C2" s="45"/>
      <c r="D2" s="45"/>
      <c r="E2" s="45"/>
      <c r="F2" s="45"/>
      <c r="G2" s="45"/>
      <c r="H2" s="45"/>
      <c r="I2" s="45"/>
      <c r="J2" s="45"/>
      <c r="K2" s="4"/>
      <c r="L2" s="4"/>
      <c r="M2" s="4"/>
      <c r="N2" s="4"/>
      <c r="O2" s="4"/>
      <c r="P2" s="4"/>
      <c r="Q2" s="4"/>
      <c r="R2" s="4"/>
      <c r="S2" s="4"/>
      <c r="T2" s="4"/>
      <c r="U2" s="4"/>
      <c r="V2" s="4"/>
      <c r="W2" s="4"/>
      <c r="X2" s="4"/>
      <c r="Y2" s="4"/>
      <c r="Z2" s="4"/>
    </row>
    <row r="3" spans="1:26">
      <c r="A3" s="4"/>
      <c r="B3" s="4"/>
      <c r="C3" s="4"/>
      <c r="D3" s="4"/>
      <c r="E3" s="4"/>
      <c r="F3" s="4"/>
      <c r="G3" s="4"/>
      <c r="H3" s="4"/>
      <c r="I3" s="4"/>
      <c r="J3" s="4"/>
      <c r="K3" s="4"/>
      <c r="L3" s="4"/>
      <c r="M3" s="4"/>
      <c r="N3" s="4"/>
      <c r="O3" s="4"/>
      <c r="P3" s="4"/>
      <c r="Q3" s="4"/>
      <c r="R3" s="4"/>
      <c r="S3" s="4"/>
      <c r="T3" s="4"/>
      <c r="U3" s="4"/>
      <c r="V3" s="4"/>
      <c r="W3" s="4"/>
      <c r="X3" s="4"/>
      <c r="Y3" s="4"/>
      <c r="Z3" s="4"/>
    </row>
    <row r="4" spans="1:26" ht="15" customHeight="1">
      <c r="A4" s="1" t="s">
        <v>152</v>
      </c>
      <c r="B4" s="2" t="s">
        <v>153</v>
      </c>
      <c r="C4" s="2" t="s">
        <v>154</v>
      </c>
      <c r="D4" s="3" t="s">
        <v>155</v>
      </c>
      <c r="E4" s="4"/>
      <c r="F4" s="4"/>
      <c r="G4" s="4"/>
      <c r="H4" s="4"/>
      <c r="I4" s="4"/>
      <c r="J4" s="4"/>
      <c r="K4" s="4"/>
      <c r="L4" s="4"/>
      <c r="M4" s="4"/>
      <c r="N4" s="4"/>
      <c r="O4" s="4"/>
      <c r="P4" s="4"/>
      <c r="Q4" s="4"/>
      <c r="R4" s="4"/>
      <c r="S4" s="4"/>
      <c r="T4" s="4"/>
      <c r="U4" s="4"/>
      <c r="V4" s="4"/>
      <c r="W4" s="4"/>
      <c r="X4" s="4"/>
      <c r="Y4" s="4"/>
      <c r="Z4" s="4"/>
    </row>
    <row r="5" spans="1:26" ht="36" customHeight="1">
      <c r="A5" s="5" t="s">
        <v>156</v>
      </c>
      <c r="B5" s="16" t="s">
        <v>157</v>
      </c>
      <c r="C5" s="5" t="s">
        <v>158</v>
      </c>
      <c r="D5" s="5" t="s">
        <v>159</v>
      </c>
      <c r="E5" s="4"/>
      <c r="F5" s="4"/>
      <c r="G5" s="4"/>
      <c r="H5" s="4"/>
      <c r="I5" s="4"/>
      <c r="J5" s="4"/>
      <c r="K5" s="4"/>
      <c r="L5" s="4"/>
      <c r="M5" s="4"/>
      <c r="N5" s="4"/>
      <c r="O5" s="4"/>
      <c r="P5" s="4"/>
      <c r="Q5" s="4"/>
      <c r="R5" s="4"/>
      <c r="S5" s="4"/>
      <c r="T5" s="4"/>
      <c r="U5" s="4"/>
      <c r="V5" s="4"/>
      <c r="W5" s="4"/>
      <c r="X5" s="4"/>
      <c r="Y5" s="4"/>
      <c r="Z5" s="4"/>
    </row>
    <row r="6" spans="1:26" ht="36" customHeight="1">
      <c r="A6" s="5" t="s">
        <v>160</v>
      </c>
      <c r="B6" s="16" t="s">
        <v>161</v>
      </c>
      <c r="C6" s="5" t="s">
        <v>162</v>
      </c>
      <c r="D6" s="5" t="s">
        <v>163</v>
      </c>
      <c r="E6" s="4"/>
      <c r="F6" s="4"/>
      <c r="G6" s="4"/>
      <c r="H6" s="4"/>
      <c r="I6" s="4"/>
      <c r="J6" s="4"/>
      <c r="K6" s="4"/>
      <c r="L6" s="4"/>
      <c r="M6" s="4"/>
      <c r="N6" s="4"/>
      <c r="O6" s="4"/>
      <c r="P6" s="4"/>
      <c r="Q6" s="4"/>
      <c r="R6" s="4"/>
      <c r="S6" s="4"/>
      <c r="T6" s="4"/>
      <c r="U6" s="4"/>
      <c r="V6" s="4"/>
      <c r="W6" s="4"/>
      <c r="X6" s="4"/>
      <c r="Y6" s="4"/>
      <c r="Z6" s="4"/>
    </row>
    <row r="7" spans="1:26" ht="24" customHeight="1">
      <c r="A7" s="5" t="s">
        <v>164</v>
      </c>
      <c r="B7" s="16">
        <v>63</v>
      </c>
      <c r="C7" s="5" t="s">
        <v>165</v>
      </c>
      <c r="D7" s="5" t="s">
        <v>166</v>
      </c>
      <c r="E7" s="4"/>
      <c r="F7" s="4"/>
      <c r="G7" s="4"/>
      <c r="H7" s="4"/>
      <c r="I7" s="4"/>
      <c r="J7" s="4"/>
      <c r="K7" s="4"/>
      <c r="L7" s="4"/>
      <c r="M7" s="4"/>
      <c r="N7" s="4"/>
      <c r="O7" s="4"/>
      <c r="P7" s="4"/>
      <c r="Q7" s="4"/>
      <c r="R7" s="4"/>
      <c r="S7" s="4"/>
      <c r="T7" s="4"/>
      <c r="U7" s="4"/>
      <c r="V7" s="4"/>
      <c r="W7" s="4"/>
      <c r="X7" s="4"/>
      <c r="Y7" s="4"/>
      <c r="Z7" s="4"/>
    </row>
    <row r="8" spans="1:26" ht="24" customHeight="1">
      <c r="A8" s="5" t="s">
        <v>167</v>
      </c>
      <c r="B8" s="16" t="s">
        <v>168</v>
      </c>
      <c r="C8" s="5" t="s">
        <v>169</v>
      </c>
      <c r="D8" s="5" t="s">
        <v>170</v>
      </c>
      <c r="E8" s="4"/>
      <c r="F8" s="4"/>
      <c r="G8" s="4"/>
      <c r="H8" s="4"/>
      <c r="I8" s="4"/>
      <c r="J8" s="4"/>
      <c r="K8" s="4"/>
      <c r="L8" s="4"/>
      <c r="M8" s="4"/>
      <c r="N8" s="4"/>
      <c r="O8" s="4"/>
      <c r="P8" s="4"/>
      <c r="Q8" s="4"/>
      <c r="R8" s="4"/>
      <c r="S8" s="4"/>
      <c r="T8" s="4"/>
      <c r="U8" s="4"/>
      <c r="V8" s="4"/>
      <c r="W8" s="4"/>
      <c r="X8" s="4"/>
      <c r="Y8" s="4"/>
      <c r="Z8" s="4"/>
    </row>
    <row r="9" spans="1:26" ht="36" customHeight="1">
      <c r="A9" s="5" t="s">
        <v>171</v>
      </c>
      <c r="B9" s="16" t="s">
        <v>172</v>
      </c>
      <c r="C9" s="5" t="s">
        <v>173</v>
      </c>
      <c r="D9" s="5" t="s">
        <v>174</v>
      </c>
      <c r="E9" s="4"/>
      <c r="F9" s="4"/>
      <c r="G9" s="4"/>
      <c r="H9" s="4"/>
      <c r="I9" s="4"/>
      <c r="J9" s="4"/>
      <c r="K9" s="4"/>
      <c r="L9" s="4"/>
      <c r="M9" s="4"/>
      <c r="N9" s="4"/>
      <c r="O9" s="4"/>
      <c r="P9" s="4"/>
      <c r="Q9" s="4"/>
      <c r="R9" s="4"/>
      <c r="S9" s="4"/>
      <c r="T9" s="4"/>
      <c r="U9" s="4"/>
      <c r="V9" s="4"/>
      <c r="W9" s="4"/>
      <c r="X9" s="4"/>
      <c r="Y9" s="4"/>
      <c r="Z9" s="4"/>
    </row>
    <row r="10" spans="1:26" ht="24" customHeight="1">
      <c r="A10" s="5" t="s">
        <v>175</v>
      </c>
      <c r="B10" s="16" t="s">
        <v>176</v>
      </c>
      <c r="C10" s="5" t="s">
        <v>177</v>
      </c>
      <c r="D10" s="5" t="s">
        <v>178</v>
      </c>
      <c r="E10" s="4"/>
      <c r="F10" s="4"/>
      <c r="G10" s="4"/>
      <c r="H10" s="4"/>
      <c r="I10" s="4"/>
      <c r="J10" s="4"/>
      <c r="K10" s="4"/>
      <c r="L10" s="4"/>
      <c r="M10" s="4"/>
      <c r="N10" s="4"/>
      <c r="O10" s="4"/>
      <c r="P10" s="4"/>
      <c r="Q10" s="4"/>
      <c r="R10" s="4"/>
      <c r="S10" s="4"/>
      <c r="T10" s="4"/>
      <c r="U10" s="4"/>
      <c r="V10" s="4"/>
      <c r="W10" s="4"/>
      <c r="X10" s="4"/>
      <c r="Y10" s="4"/>
      <c r="Z10" s="4"/>
    </row>
    <row r="11" spans="1:26" ht="36" customHeight="1">
      <c r="A11" s="5" t="s">
        <v>179</v>
      </c>
      <c r="B11" s="16" t="s">
        <v>180</v>
      </c>
      <c r="C11" s="5" t="s">
        <v>181</v>
      </c>
      <c r="D11" s="5" t="s">
        <v>182</v>
      </c>
      <c r="E11" s="4"/>
      <c r="F11" s="4"/>
      <c r="G11" s="4"/>
      <c r="H11" s="4"/>
      <c r="I11" s="4"/>
      <c r="J11" s="4"/>
      <c r="K11" s="4"/>
      <c r="L11" s="4"/>
      <c r="M11" s="4"/>
      <c r="N11" s="4"/>
      <c r="O11" s="4"/>
      <c r="P11" s="4"/>
      <c r="Q11" s="4"/>
      <c r="R11" s="4"/>
      <c r="S11" s="4"/>
      <c r="T11" s="4"/>
      <c r="U11" s="4"/>
      <c r="V11" s="4"/>
      <c r="W11" s="4"/>
      <c r="X11" s="4"/>
      <c r="Y11" s="4"/>
      <c r="Z11" s="4"/>
    </row>
    <row r="12" spans="1:26" ht="36" customHeight="1">
      <c r="A12" s="5" t="s">
        <v>183</v>
      </c>
      <c r="B12" s="16" t="s">
        <v>184</v>
      </c>
      <c r="C12" s="5" t="s">
        <v>185</v>
      </c>
      <c r="D12" s="5" t="s">
        <v>186</v>
      </c>
      <c r="E12" s="4"/>
      <c r="F12" s="4"/>
      <c r="G12" s="4"/>
      <c r="H12" s="4"/>
      <c r="I12" s="4"/>
      <c r="J12" s="4"/>
      <c r="K12" s="4"/>
      <c r="L12" s="4"/>
      <c r="M12" s="4"/>
      <c r="N12" s="4"/>
      <c r="O12" s="4"/>
      <c r="P12" s="4"/>
      <c r="Q12" s="4"/>
      <c r="R12" s="4"/>
      <c r="S12" s="4"/>
      <c r="T12" s="4"/>
      <c r="U12" s="4"/>
      <c r="V12" s="4"/>
      <c r="W12" s="4"/>
      <c r="X12" s="4"/>
      <c r="Y12" s="4"/>
      <c r="Z12" s="4"/>
    </row>
    <row r="13" spans="1:26" ht="36" customHeight="1">
      <c r="A13" s="5" t="s">
        <v>187</v>
      </c>
      <c r="B13" s="16" t="s">
        <v>188</v>
      </c>
      <c r="C13" s="5" t="s">
        <v>189</v>
      </c>
      <c r="D13" s="5" t="s">
        <v>190</v>
      </c>
      <c r="E13" s="4"/>
      <c r="F13" s="4"/>
      <c r="G13" s="4"/>
      <c r="H13" s="4"/>
      <c r="I13" s="4"/>
      <c r="J13" s="4"/>
      <c r="K13" s="4"/>
      <c r="L13" s="4"/>
      <c r="M13" s="4"/>
      <c r="N13" s="4"/>
      <c r="O13" s="4"/>
      <c r="P13" s="4"/>
      <c r="Q13" s="4"/>
      <c r="R13" s="4"/>
      <c r="S13" s="4"/>
      <c r="T13" s="4"/>
      <c r="U13" s="4"/>
      <c r="V13" s="4"/>
      <c r="W13" s="4"/>
      <c r="X13" s="4"/>
      <c r="Y13" s="4"/>
      <c r="Z13" s="4"/>
    </row>
    <row r="14" spans="1:26" ht="36" customHeight="1">
      <c r="A14" s="5" t="s">
        <v>191</v>
      </c>
      <c r="B14" s="16" t="s">
        <v>192</v>
      </c>
      <c r="C14" s="5" t="s">
        <v>193</v>
      </c>
      <c r="D14" s="5" t="s">
        <v>194</v>
      </c>
      <c r="E14" s="4"/>
      <c r="F14" s="4"/>
      <c r="G14" s="4"/>
      <c r="H14" s="4"/>
      <c r="I14" s="4"/>
      <c r="J14" s="4"/>
      <c r="K14" s="4"/>
      <c r="L14" s="4"/>
      <c r="M14" s="4"/>
      <c r="N14" s="4"/>
      <c r="O14" s="4"/>
      <c r="P14" s="4"/>
      <c r="Q14" s="4"/>
      <c r="R14" s="4"/>
      <c r="S14" s="4"/>
      <c r="T14" s="4"/>
      <c r="U14" s="4"/>
      <c r="V14" s="4"/>
      <c r="W14" s="4"/>
      <c r="X14" s="4"/>
      <c r="Y14" s="4"/>
      <c r="Z14" s="4"/>
    </row>
    <row r="15" spans="1:26" ht="36" customHeight="1">
      <c r="A15" s="5" t="s">
        <v>195</v>
      </c>
      <c r="B15" s="16" t="s">
        <v>196</v>
      </c>
      <c r="C15" s="5" t="s">
        <v>197</v>
      </c>
      <c r="D15" s="5" t="s">
        <v>198</v>
      </c>
      <c r="E15" s="4"/>
      <c r="F15" s="4"/>
      <c r="G15" s="4"/>
      <c r="H15" s="4"/>
      <c r="I15" s="4"/>
      <c r="J15" s="4"/>
      <c r="K15" s="4"/>
      <c r="L15" s="4"/>
      <c r="M15" s="4"/>
      <c r="N15" s="4"/>
      <c r="O15" s="4"/>
      <c r="P15" s="4"/>
      <c r="Q15" s="4"/>
      <c r="R15" s="4"/>
      <c r="S15" s="4"/>
      <c r="T15" s="4"/>
      <c r="U15" s="4"/>
      <c r="V15" s="4"/>
      <c r="W15" s="4"/>
      <c r="X15" s="4"/>
      <c r="Y15" s="4"/>
      <c r="Z15" s="4"/>
    </row>
    <row r="16" spans="1:26" ht="36" customHeight="1">
      <c r="A16" s="5" t="s">
        <v>199</v>
      </c>
      <c r="B16" s="16" t="s">
        <v>200</v>
      </c>
      <c r="C16" s="5" t="s">
        <v>201</v>
      </c>
      <c r="D16" s="5" t="s">
        <v>202</v>
      </c>
      <c r="E16" s="4"/>
      <c r="F16" s="4"/>
      <c r="G16" s="4"/>
      <c r="H16" s="4"/>
      <c r="I16" s="4"/>
      <c r="J16" s="4"/>
      <c r="K16" s="4"/>
      <c r="L16" s="4"/>
      <c r="M16" s="4"/>
      <c r="N16" s="4"/>
      <c r="O16" s="4"/>
      <c r="P16" s="4"/>
      <c r="Q16" s="4"/>
      <c r="R16" s="4"/>
      <c r="S16" s="4"/>
      <c r="T16" s="4"/>
      <c r="U16" s="4"/>
      <c r="V16" s="4"/>
      <c r="W16" s="4"/>
      <c r="X16" s="4"/>
      <c r="Y16" s="4"/>
      <c r="Z16" s="4"/>
    </row>
    <row r="17" spans="1:26" ht="15" customHeight="1">
      <c r="A17" s="4"/>
      <c r="B17" s="4"/>
      <c r="C17" s="4"/>
      <c r="D17" s="4"/>
      <c r="E17" s="4"/>
      <c r="F17" s="4"/>
      <c r="G17" s="4"/>
      <c r="H17" s="4"/>
      <c r="I17" s="4"/>
      <c r="J17" s="4"/>
      <c r="K17" s="4"/>
      <c r="L17" s="4"/>
      <c r="M17" s="4"/>
      <c r="N17" s="4"/>
      <c r="O17" s="4"/>
      <c r="P17" s="4"/>
      <c r="Q17" s="4"/>
      <c r="R17" s="4"/>
      <c r="S17" s="4"/>
      <c r="T17" s="4"/>
      <c r="U17" s="4"/>
      <c r="V17" s="4"/>
      <c r="W17" s="4"/>
      <c r="X17" s="4"/>
      <c r="Y17" s="4"/>
      <c r="Z17" s="4"/>
    </row>
    <row r="18" spans="1:26" ht="15" customHeight="1">
      <c r="A18" s="4"/>
      <c r="B18" s="4"/>
      <c r="C18" s="4"/>
      <c r="D18" s="4"/>
      <c r="E18" s="4"/>
      <c r="F18" s="4"/>
      <c r="G18" s="4"/>
      <c r="H18" s="4"/>
      <c r="I18" s="4"/>
      <c r="J18" s="4"/>
      <c r="K18" s="4"/>
      <c r="L18" s="4"/>
      <c r="M18" s="4"/>
      <c r="N18" s="4"/>
      <c r="O18" s="4"/>
      <c r="P18" s="4"/>
      <c r="Q18" s="4"/>
      <c r="R18" s="4"/>
      <c r="S18" s="4"/>
      <c r="T18" s="4"/>
      <c r="U18" s="4"/>
      <c r="V18" s="4"/>
      <c r="W18" s="4"/>
      <c r="X18" s="4"/>
      <c r="Y18" s="4"/>
      <c r="Z18" s="4"/>
    </row>
    <row r="19" spans="1:26" ht="15" customHeight="1">
      <c r="A19" s="1" t="s">
        <v>203</v>
      </c>
      <c r="B19" s="2" t="s">
        <v>204</v>
      </c>
      <c r="C19" s="2" t="s">
        <v>205</v>
      </c>
      <c r="D19" s="2" t="s">
        <v>206</v>
      </c>
      <c r="E19" s="2" t="s">
        <v>207</v>
      </c>
      <c r="F19" s="2" t="s">
        <v>208</v>
      </c>
      <c r="G19" s="2" t="s">
        <v>209</v>
      </c>
      <c r="H19" s="2" t="s">
        <v>210</v>
      </c>
      <c r="I19" s="2" t="s">
        <v>211</v>
      </c>
      <c r="J19" s="3" t="s">
        <v>212</v>
      </c>
      <c r="K19" s="4"/>
      <c r="L19" s="4"/>
      <c r="M19" s="4"/>
      <c r="N19" s="4"/>
      <c r="O19" s="4"/>
      <c r="P19" s="4"/>
      <c r="Q19" s="4"/>
      <c r="R19" s="4"/>
      <c r="S19" s="4"/>
      <c r="T19" s="4"/>
      <c r="U19" s="4"/>
      <c r="V19" s="4"/>
      <c r="W19" s="4"/>
      <c r="X19" s="4"/>
      <c r="Y19" s="4"/>
      <c r="Z19" s="4"/>
    </row>
    <row r="20" spans="1:26" ht="24" customHeight="1">
      <c r="A20" s="5" t="s">
        <v>213</v>
      </c>
      <c r="B20" s="5" t="s">
        <v>214</v>
      </c>
      <c r="C20" s="5" t="s">
        <v>215</v>
      </c>
      <c r="D20" s="5" t="s">
        <v>216</v>
      </c>
      <c r="E20" s="17">
        <v>1.5</v>
      </c>
      <c r="F20" s="17">
        <v>2</v>
      </c>
      <c r="G20" s="17">
        <v>3</v>
      </c>
      <c r="H20" s="17">
        <v>4</v>
      </c>
      <c r="I20" s="5" t="s">
        <v>217</v>
      </c>
      <c r="J20" s="5" t="s">
        <v>218</v>
      </c>
      <c r="K20" s="4"/>
      <c r="L20" s="4"/>
      <c r="M20" s="4"/>
      <c r="N20" s="4"/>
      <c r="O20" s="4"/>
      <c r="P20" s="4"/>
      <c r="Q20" s="4"/>
      <c r="R20" s="4"/>
      <c r="S20" s="4"/>
      <c r="T20" s="4"/>
      <c r="U20" s="4"/>
      <c r="V20" s="4"/>
      <c r="W20" s="4"/>
      <c r="X20" s="4"/>
      <c r="Y20" s="4"/>
      <c r="Z20" s="4"/>
    </row>
    <row r="21" spans="1:26" ht="24" customHeight="1">
      <c r="A21" s="5" t="s">
        <v>219</v>
      </c>
      <c r="B21" s="5" t="s">
        <v>220</v>
      </c>
      <c r="C21" s="5" t="s">
        <v>221</v>
      </c>
      <c r="D21" s="5" t="s">
        <v>222</v>
      </c>
      <c r="E21" s="17">
        <v>1.5</v>
      </c>
      <c r="F21" s="17">
        <v>2.5</v>
      </c>
      <c r="G21" s="17">
        <v>3.5</v>
      </c>
      <c r="H21" s="17">
        <v>5</v>
      </c>
      <c r="I21" s="5" t="s">
        <v>223</v>
      </c>
      <c r="J21" s="5" t="s">
        <v>224</v>
      </c>
      <c r="K21" s="4"/>
      <c r="L21" s="4"/>
      <c r="M21" s="4"/>
      <c r="N21" s="4"/>
      <c r="O21" s="4"/>
      <c r="P21" s="4"/>
      <c r="Q21" s="4"/>
      <c r="R21" s="4"/>
      <c r="S21" s="4"/>
      <c r="T21" s="4"/>
      <c r="U21" s="4"/>
      <c r="V21" s="4"/>
      <c r="W21" s="4"/>
      <c r="X21" s="4"/>
      <c r="Y21" s="4"/>
      <c r="Z21" s="4"/>
    </row>
    <row r="22" spans="1:26" ht="24" customHeight="1">
      <c r="A22" s="5" t="s">
        <v>225</v>
      </c>
      <c r="B22" s="5" t="s">
        <v>226</v>
      </c>
      <c r="C22" s="5" t="s">
        <v>227</v>
      </c>
      <c r="D22" s="5" t="s">
        <v>228</v>
      </c>
      <c r="E22" s="17">
        <v>0.5</v>
      </c>
      <c r="F22" s="17">
        <v>0.75</v>
      </c>
      <c r="G22" s="17">
        <v>1</v>
      </c>
      <c r="H22" s="17">
        <v>1.5</v>
      </c>
      <c r="I22" s="5" t="s">
        <v>229</v>
      </c>
      <c r="J22" s="5" t="s">
        <v>230</v>
      </c>
      <c r="K22" s="4"/>
      <c r="L22" s="4"/>
      <c r="M22" s="4"/>
      <c r="N22" s="4"/>
      <c r="O22" s="4"/>
      <c r="P22" s="4"/>
      <c r="Q22" s="4"/>
      <c r="R22" s="4"/>
      <c r="S22" s="4"/>
      <c r="T22" s="4"/>
      <c r="U22" s="4"/>
      <c r="V22" s="4"/>
      <c r="W22" s="4"/>
      <c r="X22" s="4"/>
      <c r="Y22" s="4"/>
      <c r="Z22" s="4"/>
    </row>
    <row r="23" spans="1:26" ht="24" customHeight="1">
      <c r="A23" s="5" t="s">
        <v>231</v>
      </c>
      <c r="B23" s="5" t="s">
        <v>232</v>
      </c>
      <c r="C23" s="5" t="s">
        <v>233</v>
      </c>
      <c r="D23" s="5" t="s">
        <v>234</v>
      </c>
      <c r="E23" s="17">
        <v>2</v>
      </c>
      <c r="F23" s="17">
        <v>3</v>
      </c>
      <c r="G23" s="17">
        <v>5</v>
      </c>
      <c r="H23" s="17">
        <v>8</v>
      </c>
      <c r="I23" s="5" t="s">
        <v>235</v>
      </c>
      <c r="J23" s="5" t="s">
        <v>236</v>
      </c>
      <c r="K23" s="4"/>
      <c r="L23" s="4"/>
      <c r="M23" s="4"/>
      <c r="N23" s="4"/>
      <c r="O23" s="4"/>
      <c r="P23" s="4"/>
      <c r="Q23" s="4"/>
      <c r="R23" s="4"/>
      <c r="S23" s="4"/>
      <c r="T23" s="4"/>
      <c r="U23" s="4"/>
      <c r="V23" s="4"/>
      <c r="W23" s="4"/>
      <c r="X23" s="4"/>
      <c r="Y23" s="4"/>
      <c r="Z23" s="4"/>
    </row>
    <row r="24" spans="1:26" ht="24" customHeight="1">
      <c r="A24" s="5" t="s">
        <v>237</v>
      </c>
      <c r="B24" s="5" t="s">
        <v>238</v>
      </c>
      <c r="C24" s="5" t="s">
        <v>239</v>
      </c>
      <c r="D24" s="5" t="s">
        <v>240</v>
      </c>
      <c r="E24" s="17">
        <v>1.5</v>
      </c>
      <c r="F24" s="17">
        <v>2</v>
      </c>
      <c r="G24" s="17">
        <v>3</v>
      </c>
      <c r="H24" s="17">
        <v>4.5</v>
      </c>
      <c r="I24" s="5" t="s">
        <v>241</v>
      </c>
      <c r="J24" s="5" t="s">
        <v>242</v>
      </c>
      <c r="K24" s="4"/>
      <c r="L24" s="4"/>
      <c r="M24" s="4"/>
      <c r="N24" s="4"/>
      <c r="O24" s="4"/>
      <c r="P24" s="4"/>
      <c r="Q24" s="4"/>
      <c r="R24" s="4"/>
      <c r="S24" s="4"/>
      <c r="T24" s="4"/>
      <c r="U24" s="4"/>
      <c r="V24" s="4"/>
      <c r="W24" s="4"/>
      <c r="X24" s="4"/>
      <c r="Y24" s="4"/>
      <c r="Z24" s="4"/>
    </row>
    <row r="25" spans="1:26" ht="24" customHeight="1">
      <c r="A25" s="5" t="s">
        <v>243</v>
      </c>
      <c r="B25" s="5" t="s">
        <v>244</v>
      </c>
      <c r="C25" s="5" t="s">
        <v>245</v>
      </c>
      <c r="D25" s="5" t="s">
        <v>246</v>
      </c>
      <c r="E25" s="17">
        <v>2</v>
      </c>
      <c r="F25" s="17">
        <v>2.5</v>
      </c>
      <c r="G25" s="17">
        <v>3.5</v>
      </c>
      <c r="H25" s="17">
        <v>5</v>
      </c>
      <c r="I25" s="5" t="s">
        <v>247</v>
      </c>
      <c r="J25" s="5" t="s">
        <v>248</v>
      </c>
      <c r="K25" s="4"/>
      <c r="L25" s="4"/>
      <c r="M25" s="4"/>
      <c r="N25" s="4"/>
      <c r="O25" s="4"/>
      <c r="P25" s="4"/>
      <c r="Q25" s="4"/>
      <c r="R25" s="4"/>
      <c r="S25" s="4"/>
      <c r="T25" s="4"/>
      <c r="U25" s="4"/>
      <c r="V25" s="4"/>
      <c r="W25" s="4"/>
      <c r="X25" s="4"/>
      <c r="Y25" s="4"/>
      <c r="Z25" s="4"/>
    </row>
    <row r="26" spans="1:26" ht="24" customHeight="1">
      <c r="A26" s="5" t="s">
        <v>249</v>
      </c>
      <c r="B26" s="5" t="s">
        <v>250</v>
      </c>
      <c r="C26" s="5" t="s">
        <v>251</v>
      </c>
      <c r="D26" s="5" t="s">
        <v>252</v>
      </c>
      <c r="E26" s="17">
        <v>1</v>
      </c>
      <c r="F26" s="17">
        <v>1.5</v>
      </c>
      <c r="G26" s="17">
        <v>2</v>
      </c>
      <c r="H26" s="17">
        <v>3</v>
      </c>
      <c r="I26" s="5" t="s">
        <v>253</v>
      </c>
      <c r="J26" s="5" t="s">
        <v>254</v>
      </c>
      <c r="K26" s="4"/>
      <c r="L26" s="4"/>
      <c r="M26" s="4"/>
      <c r="N26" s="4"/>
      <c r="O26" s="4"/>
      <c r="P26" s="4"/>
      <c r="Q26" s="4"/>
      <c r="R26" s="4"/>
      <c r="S26" s="4"/>
      <c r="T26" s="4"/>
      <c r="U26" s="4"/>
      <c r="V26" s="4"/>
      <c r="W26" s="4"/>
      <c r="X26" s="4"/>
      <c r="Y26" s="4"/>
      <c r="Z26" s="4"/>
    </row>
    <row r="27" spans="1:26" ht="24" customHeight="1">
      <c r="A27" s="5" t="s">
        <v>255</v>
      </c>
      <c r="B27" s="5" t="s">
        <v>256</v>
      </c>
      <c r="C27" s="5" t="s">
        <v>257</v>
      </c>
      <c r="D27" s="5" t="s">
        <v>258</v>
      </c>
      <c r="E27" s="17">
        <v>1.5</v>
      </c>
      <c r="F27" s="17">
        <v>2.5</v>
      </c>
      <c r="G27" s="17">
        <v>4</v>
      </c>
      <c r="H27" s="17">
        <v>6</v>
      </c>
      <c r="I27" s="5" t="s">
        <v>259</v>
      </c>
      <c r="J27" s="5" t="s">
        <v>260</v>
      </c>
      <c r="K27" s="4"/>
      <c r="L27" s="4"/>
      <c r="M27" s="4"/>
      <c r="N27" s="4"/>
      <c r="O27" s="4"/>
      <c r="P27" s="4"/>
      <c r="Q27" s="4"/>
      <c r="R27" s="4"/>
      <c r="S27" s="4"/>
      <c r="T27" s="4"/>
      <c r="U27" s="4"/>
      <c r="V27" s="4"/>
      <c r="W27" s="4"/>
      <c r="X27" s="4"/>
      <c r="Y27" s="4"/>
      <c r="Z27" s="4"/>
    </row>
    <row r="28" spans="1:26" ht="24" customHeight="1">
      <c r="A28" s="5" t="s">
        <v>261</v>
      </c>
      <c r="B28" s="5" t="s">
        <v>262</v>
      </c>
      <c r="C28" s="5" t="s">
        <v>263</v>
      </c>
      <c r="D28" s="5" t="s">
        <v>264</v>
      </c>
      <c r="E28" s="17">
        <v>1</v>
      </c>
      <c r="F28" s="17">
        <v>1.25</v>
      </c>
      <c r="G28" s="17">
        <v>2</v>
      </c>
      <c r="H28" s="17">
        <v>3</v>
      </c>
      <c r="I28" s="5" t="s">
        <v>265</v>
      </c>
      <c r="J28" s="5" t="s">
        <v>266</v>
      </c>
      <c r="K28" s="4"/>
      <c r="L28" s="4"/>
      <c r="M28" s="4"/>
      <c r="N28" s="4"/>
      <c r="O28" s="4"/>
      <c r="P28" s="4"/>
      <c r="Q28" s="4"/>
      <c r="R28" s="4"/>
      <c r="S28" s="4"/>
      <c r="T28" s="4"/>
      <c r="U28" s="4"/>
      <c r="V28" s="4"/>
      <c r="W28" s="4"/>
      <c r="X28" s="4"/>
      <c r="Y28" s="4"/>
      <c r="Z28" s="4"/>
    </row>
    <row r="29" spans="1:26" ht="24" customHeight="1">
      <c r="A29" s="5" t="s">
        <v>267</v>
      </c>
      <c r="B29" s="5" t="s">
        <v>268</v>
      </c>
      <c r="C29" s="5" t="s">
        <v>269</v>
      </c>
      <c r="D29" s="5" t="s">
        <v>270</v>
      </c>
      <c r="E29" s="17">
        <v>1.5</v>
      </c>
      <c r="F29" s="17">
        <v>2</v>
      </c>
      <c r="G29" s="17">
        <v>3</v>
      </c>
      <c r="H29" s="17">
        <v>5</v>
      </c>
      <c r="I29" s="5" t="s">
        <v>271</v>
      </c>
      <c r="J29" s="5" t="s">
        <v>272</v>
      </c>
      <c r="K29" s="4"/>
      <c r="L29" s="4"/>
      <c r="M29" s="4"/>
      <c r="N29" s="4"/>
      <c r="O29" s="4"/>
      <c r="P29" s="4"/>
      <c r="Q29" s="4"/>
      <c r="R29" s="4"/>
      <c r="S29" s="4"/>
      <c r="T29" s="4"/>
      <c r="U29" s="4"/>
      <c r="V29" s="4"/>
      <c r="W29" s="4"/>
      <c r="X29" s="4"/>
      <c r="Y29" s="4"/>
      <c r="Z29" s="4"/>
    </row>
    <row r="30" spans="1:26" ht="15" customHeight="1">
      <c r="A30" s="47" t="s">
        <v>273</v>
      </c>
      <c r="B30" s="47"/>
      <c r="C30" s="47"/>
      <c r="D30" s="47"/>
      <c r="E30" s="19">
        <f>SUM(E20:E29)</f>
        <v>14</v>
      </c>
      <c r="F30" s="19">
        <f>SUM(F20:F29)</f>
        <v>20</v>
      </c>
      <c r="G30" s="19">
        <f>SUM(G20:G29)</f>
        <v>30</v>
      </c>
      <c r="H30" s="19">
        <f>SUM(H20:H29)</f>
        <v>45</v>
      </c>
      <c r="I30" s="18"/>
      <c r="J30" s="18"/>
      <c r="K30" s="4"/>
      <c r="L30" s="4"/>
      <c r="M30" s="4"/>
      <c r="N30" s="4"/>
      <c r="O30" s="4"/>
      <c r="P30" s="4"/>
      <c r="Q30" s="4"/>
      <c r="R30" s="4"/>
      <c r="S30" s="4"/>
      <c r="T30" s="4"/>
      <c r="U30" s="4"/>
      <c r="V30" s="4"/>
      <c r="W30" s="4"/>
      <c r="X30" s="4"/>
      <c r="Y30" s="4"/>
      <c r="Z30" s="4"/>
    </row>
    <row r="31" spans="1:26">
      <c r="A31" s="4"/>
      <c r="B31" s="4"/>
      <c r="C31" s="4"/>
      <c r="D31" s="4"/>
      <c r="E31" s="4"/>
      <c r="F31" s="4"/>
      <c r="G31" s="4"/>
      <c r="H31" s="4"/>
      <c r="I31" s="4"/>
      <c r="J31" s="4"/>
      <c r="K31" s="4"/>
      <c r="L31" s="4"/>
      <c r="M31" s="4"/>
      <c r="N31" s="4"/>
      <c r="O31" s="4"/>
      <c r="P31" s="4"/>
      <c r="Q31" s="4"/>
      <c r="R31" s="4"/>
      <c r="S31" s="4"/>
      <c r="T31" s="4"/>
      <c r="U31" s="4"/>
      <c r="V31" s="4"/>
      <c r="W31" s="4"/>
      <c r="X31" s="4"/>
      <c r="Y31" s="4"/>
      <c r="Z31" s="4"/>
    </row>
    <row r="32" spans="1:26">
      <c r="A32" s="4"/>
      <c r="B32" s="4"/>
      <c r="C32" s="4"/>
      <c r="D32" s="4"/>
      <c r="E32" s="4"/>
      <c r="F32" s="4"/>
      <c r="G32" s="4"/>
      <c r="H32" s="4"/>
      <c r="I32" s="4"/>
      <c r="J32" s="4"/>
      <c r="K32" s="4"/>
      <c r="L32" s="4"/>
      <c r="M32" s="4"/>
      <c r="N32" s="4"/>
      <c r="O32" s="4"/>
      <c r="P32" s="4"/>
      <c r="Q32" s="4"/>
      <c r="R32" s="4"/>
      <c r="S32" s="4"/>
      <c r="T32" s="4"/>
      <c r="U32" s="4"/>
      <c r="V32" s="4"/>
      <c r="W32" s="4"/>
      <c r="X32" s="4"/>
      <c r="Y32" s="4"/>
      <c r="Z32" s="4"/>
    </row>
    <row r="33" spans="1:26">
      <c r="A33" s="4"/>
      <c r="B33" s="4"/>
      <c r="C33" s="4"/>
      <c r="D33" s="4"/>
      <c r="E33" s="4"/>
      <c r="F33" s="4"/>
      <c r="G33" s="4"/>
      <c r="H33" s="4"/>
      <c r="I33" s="4"/>
      <c r="J33" s="4"/>
      <c r="K33" s="4"/>
      <c r="L33" s="4"/>
      <c r="M33" s="4"/>
      <c r="N33" s="4"/>
      <c r="O33" s="4"/>
      <c r="P33" s="4"/>
      <c r="Q33" s="4"/>
      <c r="R33" s="4"/>
      <c r="S33" s="4"/>
      <c r="T33" s="4"/>
      <c r="U33" s="4"/>
      <c r="V33" s="4"/>
      <c r="W33" s="4"/>
      <c r="X33" s="4"/>
      <c r="Y33" s="4"/>
      <c r="Z33" s="4"/>
    </row>
    <row r="34" spans="1:26">
      <c r="A34" s="4"/>
      <c r="B34" s="4"/>
      <c r="C34" s="4"/>
      <c r="D34" s="4"/>
      <c r="E34" s="4"/>
      <c r="F34" s="4"/>
      <c r="G34" s="4"/>
      <c r="H34" s="4"/>
      <c r="I34" s="4"/>
      <c r="J34" s="4"/>
      <c r="K34" s="4"/>
      <c r="L34" s="4"/>
      <c r="M34" s="4"/>
      <c r="N34" s="4"/>
      <c r="O34" s="4"/>
      <c r="P34" s="4"/>
      <c r="Q34" s="4"/>
      <c r="R34" s="4"/>
      <c r="S34" s="4"/>
      <c r="T34" s="4"/>
      <c r="U34" s="4"/>
      <c r="V34" s="4"/>
      <c r="W34" s="4"/>
      <c r="X34" s="4"/>
      <c r="Y34" s="4"/>
      <c r="Z34" s="4"/>
    </row>
    <row r="35" spans="1:26">
      <c r="A35" s="4"/>
      <c r="B35" s="4"/>
      <c r="C35" s="4"/>
      <c r="D35" s="4"/>
      <c r="E35" s="4"/>
      <c r="F35" s="4"/>
      <c r="G35" s="4"/>
      <c r="H35" s="4"/>
      <c r="I35" s="4"/>
      <c r="J35" s="4"/>
      <c r="K35" s="4"/>
      <c r="L35" s="4"/>
      <c r="M35" s="4"/>
      <c r="N35" s="4"/>
      <c r="O35" s="4"/>
      <c r="P35" s="4"/>
      <c r="Q35" s="4"/>
      <c r="R35" s="4"/>
      <c r="S35" s="4"/>
      <c r="T35" s="4"/>
      <c r="U35" s="4"/>
      <c r="V35" s="4"/>
      <c r="W35" s="4"/>
      <c r="X35" s="4"/>
      <c r="Y35" s="4"/>
      <c r="Z35" s="4"/>
    </row>
    <row r="36" spans="1:26">
      <c r="A36" s="4"/>
      <c r="B36" s="4"/>
      <c r="C36" s="4"/>
      <c r="D36" s="4"/>
      <c r="E36" s="4"/>
      <c r="F36" s="4"/>
      <c r="G36" s="4"/>
      <c r="H36" s="4"/>
      <c r="I36" s="4"/>
      <c r="J36" s="4"/>
      <c r="K36" s="4"/>
      <c r="L36" s="4"/>
      <c r="M36" s="4"/>
      <c r="N36" s="4"/>
      <c r="O36" s="4"/>
      <c r="P36" s="4"/>
      <c r="Q36" s="4"/>
      <c r="R36" s="4"/>
      <c r="S36" s="4"/>
      <c r="T36" s="4"/>
      <c r="U36" s="4"/>
      <c r="V36" s="4"/>
      <c r="W36" s="4"/>
      <c r="X36" s="4"/>
      <c r="Y36" s="4"/>
      <c r="Z36" s="4"/>
    </row>
    <row r="37" spans="1:26">
      <c r="A37" s="4"/>
      <c r="B37" s="4"/>
      <c r="C37" s="4"/>
      <c r="D37" s="4"/>
      <c r="E37" s="4"/>
      <c r="F37" s="4"/>
      <c r="G37" s="4"/>
      <c r="H37" s="4"/>
      <c r="I37" s="4"/>
      <c r="J37" s="4"/>
      <c r="K37" s="4"/>
      <c r="L37" s="4"/>
      <c r="M37" s="4"/>
      <c r="N37" s="4"/>
      <c r="O37" s="4"/>
      <c r="P37" s="4"/>
      <c r="Q37" s="4"/>
      <c r="R37" s="4"/>
      <c r="S37" s="4"/>
      <c r="T37" s="4"/>
      <c r="U37" s="4"/>
      <c r="V37" s="4"/>
      <c r="W37" s="4"/>
      <c r="X37" s="4"/>
      <c r="Y37" s="4"/>
      <c r="Z37" s="4"/>
    </row>
    <row r="38" spans="1:26">
      <c r="A38" s="4"/>
      <c r="B38" s="4"/>
      <c r="C38" s="4"/>
      <c r="D38" s="4"/>
      <c r="E38" s="4"/>
      <c r="F38" s="4"/>
      <c r="G38" s="4"/>
      <c r="H38" s="4"/>
      <c r="I38" s="4"/>
      <c r="J38" s="4"/>
      <c r="K38" s="4"/>
      <c r="L38" s="4"/>
      <c r="M38" s="4"/>
      <c r="N38" s="4"/>
      <c r="O38" s="4"/>
      <c r="P38" s="4"/>
      <c r="Q38" s="4"/>
      <c r="R38" s="4"/>
      <c r="S38" s="4"/>
      <c r="T38" s="4"/>
      <c r="U38" s="4"/>
      <c r="V38" s="4"/>
      <c r="W38" s="4"/>
      <c r="X38" s="4"/>
      <c r="Y38" s="4"/>
      <c r="Z38" s="4"/>
    </row>
    <row r="39" spans="1:26">
      <c r="A39" s="4"/>
      <c r="B39" s="4"/>
      <c r="C39" s="4"/>
      <c r="D39" s="4"/>
      <c r="E39" s="4"/>
      <c r="F39" s="4"/>
      <c r="G39" s="4"/>
      <c r="H39" s="4"/>
      <c r="I39" s="4"/>
      <c r="J39" s="4"/>
      <c r="K39" s="4"/>
      <c r="L39" s="4"/>
      <c r="M39" s="4"/>
      <c r="N39" s="4"/>
      <c r="O39" s="4"/>
      <c r="P39" s="4"/>
      <c r="Q39" s="4"/>
      <c r="R39" s="4"/>
      <c r="S39" s="4"/>
      <c r="T39" s="4"/>
      <c r="U39" s="4"/>
      <c r="V39" s="4"/>
      <c r="W39" s="4"/>
      <c r="X39" s="4"/>
      <c r="Y39" s="4"/>
      <c r="Z39" s="4"/>
    </row>
    <row r="40" spans="1:26">
      <c r="A40" s="4"/>
      <c r="B40" s="4"/>
      <c r="C40" s="4"/>
      <c r="D40" s="4"/>
      <c r="E40" s="4"/>
      <c r="F40" s="4"/>
      <c r="G40" s="4"/>
      <c r="H40" s="4"/>
      <c r="I40" s="4"/>
      <c r="J40" s="4"/>
      <c r="K40" s="4"/>
      <c r="L40" s="4"/>
      <c r="M40" s="4"/>
      <c r="N40" s="4"/>
      <c r="O40" s="4"/>
      <c r="P40" s="4"/>
      <c r="Q40" s="4"/>
      <c r="R40" s="4"/>
      <c r="S40" s="4"/>
      <c r="T40" s="4"/>
      <c r="U40" s="4"/>
      <c r="V40" s="4"/>
      <c r="W40" s="4"/>
      <c r="X40" s="4"/>
      <c r="Y40" s="4"/>
      <c r="Z40" s="4"/>
    </row>
    <row r="41" spans="1:26">
      <c r="A41" s="4"/>
      <c r="B41" s="4"/>
      <c r="C41" s="4"/>
      <c r="D41" s="4"/>
      <c r="E41" s="4"/>
      <c r="F41" s="4"/>
      <c r="G41" s="4"/>
      <c r="H41" s="4"/>
      <c r="I41" s="4"/>
      <c r="J41" s="4"/>
      <c r="K41" s="4"/>
      <c r="L41" s="4"/>
      <c r="M41" s="4"/>
      <c r="N41" s="4"/>
      <c r="O41" s="4"/>
      <c r="P41" s="4"/>
      <c r="Q41" s="4"/>
      <c r="R41" s="4"/>
      <c r="S41" s="4"/>
      <c r="T41" s="4"/>
      <c r="U41" s="4"/>
      <c r="V41" s="4"/>
      <c r="W41" s="4"/>
      <c r="X41" s="4"/>
      <c r="Y41" s="4"/>
      <c r="Z41" s="4"/>
    </row>
    <row r="42" spans="1:26">
      <c r="A42" s="4"/>
      <c r="B42" s="4"/>
      <c r="C42" s="4"/>
      <c r="D42" s="4"/>
      <c r="E42" s="4"/>
      <c r="F42" s="4"/>
      <c r="G42" s="4"/>
      <c r="H42" s="4"/>
      <c r="I42" s="4"/>
      <c r="J42" s="4"/>
      <c r="K42" s="4"/>
      <c r="L42" s="4"/>
      <c r="M42" s="4"/>
      <c r="N42" s="4"/>
      <c r="O42" s="4"/>
      <c r="P42" s="4"/>
      <c r="Q42" s="4"/>
      <c r="R42" s="4"/>
      <c r="S42" s="4"/>
      <c r="T42" s="4"/>
      <c r="U42" s="4"/>
      <c r="V42" s="4"/>
      <c r="W42" s="4"/>
      <c r="X42" s="4"/>
      <c r="Y42" s="4"/>
      <c r="Z42" s="4"/>
    </row>
    <row r="43" spans="1:26">
      <c r="A43" s="4"/>
      <c r="B43" s="4"/>
      <c r="C43" s="4"/>
      <c r="D43" s="4"/>
      <c r="E43" s="4"/>
      <c r="F43" s="4"/>
      <c r="G43" s="4"/>
      <c r="H43" s="4"/>
      <c r="I43" s="4"/>
      <c r="J43" s="4"/>
      <c r="K43" s="4"/>
      <c r="L43" s="4"/>
      <c r="M43" s="4"/>
      <c r="N43" s="4"/>
      <c r="O43" s="4"/>
      <c r="P43" s="4"/>
      <c r="Q43" s="4"/>
      <c r="R43" s="4"/>
      <c r="S43" s="4"/>
      <c r="T43" s="4"/>
      <c r="U43" s="4"/>
      <c r="V43" s="4"/>
      <c r="W43" s="4"/>
      <c r="X43" s="4"/>
      <c r="Y43" s="4"/>
      <c r="Z43" s="4"/>
    </row>
    <row r="44" spans="1:26">
      <c r="A44" s="4"/>
      <c r="B44" s="4"/>
      <c r="C44" s="4"/>
      <c r="D44" s="4"/>
      <c r="E44" s="4"/>
      <c r="F44" s="4"/>
      <c r="G44" s="4"/>
      <c r="H44" s="4"/>
      <c r="I44" s="4"/>
      <c r="J44" s="4"/>
      <c r="K44" s="4"/>
      <c r="L44" s="4"/>
      <c r="M44" s="4"/>
      <c r="N44" s="4"/>
      <c r="O44" s="4"/>
      <c r="P44" s="4"/>
      <c r="Q44" s="4"/>
      <c r="R44" s="4"/>
      <c r="S44" s="4"/>
      <c r="T44" s="4"/>
      <c r="U44" s="4"/>
      <c r="V44" s="4"/>
      <c r="W44" s="4"/>
      <c r="X44" s="4"/>
      <c r="Y44" s="4"/>
      <c r="Z44" s="4"/>
    </row>
    <row r="45" spans="1:26">
      <c r="A45" s="4"/>
      <c r="B45" s="4"/>
      <c r="C45" s="4"/>
      <c r="D45" s="4"/>
      <c r="E45" s="4"/>
      <c r="F45" s="4"/>
      <c r="G45" s="4"/>
      <c r="H45" s="4"/>
      <c r="I45" s="4"/>
      <c r="J45" s="4"/>
      <c r="K45" s="4"/>
      <c r="L45" s="4"/>
      <c r="M45" s="4"/>
      <c r="N45" s="4"/>
      <c r="O45" s="4"/>
      <c r="P45" s="4"/>
      <c r="Q45" s="4"/>
      <c r="R45" s="4"/>
      <c r="S45" s="4"/>
      <c r="T45" s="4"/>
      <c r="U45" s="4"/>
      <c r="V45" s="4"/>
      <c r="W45" s="4"/>
      <c r="X45" s="4"/>
      <c r="Y45" s="4"/>
      <c r="Z45" s="4"/>
    </row>
    <row r="46" spans="1:26">
      <c r="A46" s="4"/>
      <c r="B46" s="4"/>
      <c r="C46" s="4"/>
      <c r="D46" s="4"/>
      <c r="E46" s="4"/>
      <c r="F46" s="4"/>
      <c r="G46" s="4"/>
      <c r="H46" s="4"/>
      <c r="I46" s="4"/>
      <c r="J46" s="4"/>
      <c r="K46" s="4"/>
      <c r="L46" s="4"/>
      <c r="M46" s="4"/>
      <c r="N46" s="4"/>
      <c r="O46" s="4"/>
      <c r="P46" s="4"/>
      <c r="Q46" s="4"/>
      <c r="R46" s="4"/>
      <c r="S46" s="4"/>
      <c r="T46" s="4"/>
      <c r="U46" s="4"/>
      <c r="V46" s="4"/>
      <c r="W46" s="4"/>
      <c r="X46" s="4"/>
      <c r="Y46" s="4"/>
      <c r="Z46" s="4"/>
    </row>
    <row r="47" spans="1:26">
      <c r="A47" s="4"/>
      <c r="B47" s="4"/>
      <c r="C47" s="4"/>
      <c r="D47" s="4"/>
      <c r="E47" s="4"/>
      <c r="F47" s="4"/>
      <c r="G47" s="4"/>
      <c r="H47" s="4"/>
      <c r="I47" s="4"/>
      <c r="J47" s="4"/>
      <c r="K47" s="4"/>
      <c r="L47" s="4"/>
      <c r="M47" s="4"/>
      <c r="N47" s="4"/>
      <c r="O47" s="4"/>
      <c r="P47" s="4"/>
      <c r="Q47" s="4"/>
      <c r="R47" s="4"/>
      <c r="S47" s="4"/>
      <c r="T47" s="4"/>
      <c r="U47" s="4"/>
      <c r="V47" s="4"/>
      <c r="W47" s="4"/>
      <c r="X47" s="4"/>
      <c r="Y47" s="4"/>
      <c r="Z47" s="4"/>
    </row>
    <row r="48" spans="1:26">
      <c r="A48" s="4"/>
      <c r="B48" s="4"/>
      <c r="C48" s="4"/>
      <c r="D48" s="4"/>
      <c r="E48" s="4"/>
      <c r="F48" s="4"/>
      <c r="G48" s="4"/>
      <c r="H48" s="4"/>
      <c r="I48" s="4"/>
      <c r="J48" s="4"/>
      <c r="K48" s="4"/>
      <c r="L48" s="4"/>
      <c r="M48" s="4"/>
      <c r="N48" s="4"/>
      <c r="O48" s="4"/>
      <c r="P48" s="4"/>
      <c r="Q48" s="4"/>
      <c r="R48" s="4"/>
      <c r="S48" s="4"/>
      <c r="T48" s="4"/>
      <c r="U48" s="4"/>
      <c r="V48" s="4"/>
      <c r="W48" s="4"/>
      <c r="X48" s="4"/>
      <c r="Y48" s="4"/>
      <c r="Z48" s="4"/>
    </row>
    <row r="49" spans="1:26">
      <c r="A49" s="4"/>
      <c r="B49" s="4"/>
      <c r="C49" s="4"/>
      <c r="D49" s="4"/>
      <c r="E49" s="4"/>
      <c r="F49" s="4"/>
      <c r="G49" s="4"/>
      <c r="H49" s="4"/>
      <c r="I49" s="4"/>
      <c r="J49" s="4"/>
      <c r="K49" s="4"/>
      <c r="L49" s="4"/>
      <c r="M49" s="4"/>
      <c r="N49" s="4"/>
      <c r="O49" s="4"/>
      <c r="P49" s="4"/>
      <c r="Q49" s="4"/>
      <c r="R49" s="4"/>
      <c r="S49" s="4"/>
      <c r="T49" s="4"/>
      <c r="U49" s="4"/>
      <c r="V49" s="4"/>
      <c r="W49" s="4"/>
      <c r="X49" s="4"/>
      <c r="Y49" s="4"/>
      <c r="Z49" s="4"/>
    </row>
    <row r="50" spans="1:26">
      <c r="A50" s="4"/>
      <c r="B50" s="4"/>
      <c r="C50" s="4"/>
      <c r="D50" s="4"/>
      <c r="E50" s="4"/>
      <c r="F50" s="4"/>
      <c r="G50" s="4"/>
      <c r="H50" s="4"/>
      <c r="I50" s="4"/>
      <c r="J50" s="4"/>
      <c r="K50" s="4"/>
      <c r="L50" s="4"/>
      <c r="M50" s="4"/>
      <c r="N50" s="4"/>
      <c r="O50" s="4"/>
      <c r="P50" s="4"/>
      <c r="Q50" s="4"/>
      <c r="R50" s="4"/>
      <c r="S50" s="4"/>
      <c r="T50" s="4"/>
      <c r="U50" s="4"/>
      <c r="V50" s="4"/>
      <c r="W50" s="4"/>
      <c r="X50" s="4"/>
      <c r="Y50" s="4"/>
      <c r="Z50" s="4"/>
    </row>
    <row r="51" spans="1:26">
      <c r="A51" s="4"/>
      <c r="B51" s="4"/>
      <c r="C51" s="4"/>
      <c r="D51" s="4"/>
      <c r="E51" s="4"/>
      <c r="F51" s="4"/>
      <c r="G51" s="4"/>
      <c r="H51" s="4"/>
      <c r="I51" s="4"/>
      <c r="J51" s="4"/>
      <c r="K51" s="4"/>
      <c r="L51" s="4"/>
      <c r="M51" s="4"/>
      <c r="N51" s="4"/>
      <c r="O51" s="4"/>
      <c r="P51" s="4"/>
      <c r="Q51" s="4"/>
      <c r="R51" s="4"/>
      <c r="S51" s="4"/>
      <c r="T51" s="4"/>
      <c r="U51" s="4"/>
      <c r="V51" s="4"/>
      <c r="W51" s="4"/>
      <c r="X51" s="4"/>
      <c r="Y51" s="4"/>
      <c r="Z51" s="4"/>
    </row>
    <row r="52" spans="1:26">
      <c r="A52" s="4"/>
      <c r="B52" s="4"/>
      <c r="C52" s="4"/>
      <c r="D52" s="4"/>
      <c r="E52" s="4"/>
      <c r="F52" s="4"/>
      <c r="G52" s="4"/>
      <c r="H52" s="4"/>
      <c r="I52" s="4"/>
      <c r="J52" s="4"/>
      <c r="K52" s="4"/>
      <c r="L52" s="4"/>
      <c r="M52" s="4"/>
      <c r="N52" s="4"/>
      <c r="O52" s="4"/>
      <c r="P52" s="4"/>
      <c r="Q52" s="4"/>
      <c r="R52" s="4"/>
      <c r="S52" s="4"/>
      <c r="T52" s="4"/>
      <c r="U52" s="4"/>
      <c r="V52" s="4"/>
      <c r="W52" s="4"/>
      <c r="X52" s="4"/>
      <c r="Y52" s="4"/>
      <c r="Z52" s="4"/>
    </row>
    <row r="53" spans="1:26">
      <c r="A53" s="4"/>
      <c r="B53" s="4"/>
      <c r="C53" s="4"/>
      <c r="D53" s="4"/>
      <c r="E53" s="4"/>
      <c r="F53" s="4"/>
      <c r="G53" s="4"/>
      <c r="H53" s="4"/>
      <c r="I53" s="4"/>
      <c r="J53" s="4"/>
      <c r="K53" s="4"/>
      <c r="L53" s="4"/>
      <c r="M53" s="4"/>
      <c r="N53" s="4"/>
      <c r="O53" s="4"/>
      <c r="P53" s="4"/>
      <c r="Q53" s="4"/>
      <c r="R53" s="4"/>
      <c r="S53" s="4"/>
      <c r="T53" s="4"/>
      <c r="U53" s="4"/>
      <c r="V53" s="4"/>
      <c r="W53" s="4"/>
      <c r="X53" s="4"/>
      <c r="Y53" s="4"/>
      <c r="Z53" s="4"/>
    </row>
    <row r="54" spans="1:26">
      <c r="A54" s="4"/>
      <c r="B54" s="4"/>
      <c r="C54" s="4"/>
      <c r="D54" s="4"/>
      <c r="E54" s="4"/>
      <c r="F54" s="4"/>
      <c r="G54" s="4"/>
      <c r="H54" s="4"/>
      <c r="I54" s="4"/>
      <c r="J54" s="4"/>
      <c r="K54" s="4"/>
      <c r="L54" s="4"/>
      <c r="M54" s="4"/>
      <c r="N54" s="4"/>
      <c r="O54" s="4"/>
      <c r="P54" s="4"/>
      <c r="Q54" s="4"/>
      <c r="R54" s="4"/>
      <c r="S54" s="4"/>
      <c r="T54" s="4"/>
      <c r="U54" s="4"/>
      <c r="V54" s="4"/>
      <c r="W54" s="4"/>
      <c r="X54" s="4"/>
      <c r="Y54" s="4"/>
      <c r="Z54" s="4"/>
    </row>
    <row r="55" spans="1:26">
      <c r="A55" s="4"/>
      <c r="B55" s="4"/>
      <c r="C55" s="4"/>
      <c r="D55" s="4"/>
      <c r="E55" s="4"/>
      <c r="F55" s="4"/>
      <c r="G55" s="4"/>
      <c r="H55" s="4"/>
      <c r="I55" s="4"/>
      <c r="J55" s="4"/>
      <c r="K55" s="4"/>
      <c r="L55" s="4"/>
      <c r="M55" s="4"/>
      <c r="N55" s="4"/>
      <c r="O55" s="4"/>
      <c r="P55" s="4"/>
      <c r="Q55" s="4"/>
      <c r="R55" s="4"/>
      <c r="S55" s="4"/>
      <c r="T55" s="4"/>
      <c r="U55" s="4"/>
      <c r="V55" s="4"/>
      <c r="W55" s="4"/>
      <c r="X55" s="4"/>
      <c r="Y55" s="4"/>
      <c r="Z55" s="4"/>
    </row>
    <row r="56" spans="1:26">
      <c r="A56" s="4"/>
      <c r="B56" s="4"/>
      <c r="C56" s="4"/>
      <c r="D56" s="4"/>
      <c r="E56" s="4"/>
      <c r="F56" s="4"/>
      <c r="G56" s="4"/>
      <c r="H56" s="4"/>
      <c r="I56" s="4"/>
      <c r="J56" s="4"/>
      <c r="K56" s="4"/>
      <c r="L56" s="4"/>
      <c r="M56" s="4"/>
      <c r="N56" s="4"/>
      <c r="O56" s="4"/>
      <c r="P56" s="4"/>
      <c r="Q56" s="4"/>
      <c r="R56" s="4"/>
      <c r="S56" s="4"/>
      <c r="T56" s="4"/>
      <c r="U56" s="4"/>
      <c r="V56" s="4"/>
      <c r="W56" s="4"/>
      <c r="X56" s="4"/>
      <c r="Y56" s="4"/>
      <c r="Z56" s="4"/>
    </row>
    <row r="57" spans="1:26">
      <c r="A57" s="4"/>
      <c r="B57" s="4"/>
      <c r="C57" s="4"/>
      <c r="D57" s="4"/>
      <c r="E57" s="4"/>
      <c r="F57" s="4"/>
      <c r="G57" s="4"/>
      <c r="H57" s="4"/>
      <c r="I57" s="4"/>
      <c r="J57" s="4"/>
      <c r="K57" s="4"/>
      <c r="L57" s="4"/>
      <c r="M57" s="4"/>
      <c r="N57" s="4"/>
      <c r="O57" s="4"/>
      <c r="P57" s="4"/>
      <c r="Q57" s="4"/>
      <c r="R57" s="4"/>
      <c r="S57" s="4"/>
      <c r="T57" s="4"/>
      <c r="U57" s="4"/>
      <c r="V57" s="4"/>
      <c r="W57" s="4"/>
      <c r="X57" s="4"/>
      <c r="Y57" s="4"/>
      <c r="Z57" s="4"/>
    </row>
    <row r="58" spans="1:26">
      <c r="A58" s="4"/>
      <c r="B58" s="4"/>
      <c r="C58" s="4"/>
      <c r="D58" s="4"/>
      <c r="E58" s="4"/>
      <c r="F58" s="4"/>
      <c r="G58" s="4"/>
      <c r="H58" s="4"/>
      <c r="I58" s="4"/>
      <c r="J58" s="4"/>
      <c r="K58" s="4"/>
      <c r="L58" s="4"/>
      <c r="M58" s="4"/>
      <c r="N58" s="4"/>
      <c r="O58" s="4"/>
      <c r="P58" s="4"/>
      <c r="Q58" s="4"/>
      <c r="R58" s="4"/>
      <c r="S58" s="4"/>
      <c r="T58" s="4"/>
      <c r="U58" s="4"/>
      <c r="V58" s="4"/>
      <c r="W58" s="4"/>
      <c r="X58" s="4"/>
      <c r="Y58" s="4"/>
      <c r="Z58" s="4"/>
    </row>
    <row r="59" spans="1:26">
      <c r="A59" s="4"/>
      <c r="B59" s="4"/>
      <c r="C59" s="4"/>
      <c r="D59" s="4"/>
      <c r="E59" s="4"/>
      <c r="F59" s="4"/>
      <c r="G59" s="4"/>
      <c r="H59" s="4"/>
      <c r="I59" s="4"/>
      <c r="J59" s="4"/>
      <c r="K59" s="4"/>
      <c r="L59" s="4"/>
      <c r="M59" s="4"/>
      <c r="N59" s="4"/>
      <c r="O59" s="4"/>
      <c r="P59" s="4"/>
      <c r="Q59" s="4"/>
      <c r="R59" s="4"/>
      <c r="S59" s="4"/>
      <c r="T59" s="4"/>
      <c r="U59" s="4"/>
      <c r="V59" s="4"/>
      <c r="W59" s="4"/>
      <c r="X59" s="4"/>
      <c r="Y59" s="4"/>
      <c r="Z59" s="4"/>
    </row>
    <row r="60" spans="1:26">
      <c r="A60" s="4"/>
      <c r="B60" s="4"/>
      <c r="C60" s="4"/>
      <c r="D60" s="4"/>
      <c r="E60" s="4"/>
      <c r="F60" s="4"/>
      <c r="G60" s="4"/>
      <c r="H60" s="4"/>
      <c r="I60" s="4"/>
      <c r="J60" s="4"/>
      <c r="K60" s="4"/>
      <c r="L60" s="4"/>
      <c r="M60" s="4"/>
      <c r="N60" s="4"/>
      <c r="O60" s="4"/>
      <c r="P60" s="4"/>
      <c r="Q60" s="4"/>
      <c r="R60" s="4"/>
      <c r="S60" s="4"/>
      <c r="T60" s="4"/>
      <c r="U60" s="4"/>
      <c r="V60" s="4"/>
      <c r="W60" s="4"/>
      <c r="X60" s="4"/>
      <c r="Y60" s="4"/>
      <c r="Z60" s="4"/>
    </row>
    <row r="61" spans="1:26">
      <c r="A61" s="4"/>
      <c r="B61" s="4"/>
      <c r="C61" s="4"/>
      <c r="D61" s="4"/>
      <c r="E61" s="4"/>
      <c r="F61" s="4"/>
      <c r="G61" s="4"/>
      <c r="H61" s="4"/>
      <c r="I61" s="4"/>
      <c r="J61" s="4"/>
      <c r="K61" s="4"/>
      <c r="L61" s="4"/>
      <c r="M61" s="4"/>
      <c r="N61" s="4"/>
      <c r="O61" s="4"/>
      <c r="P61" s="4"/>
      <c r="Q61" s="4"/>
      <c r="R61" s="4"/>
      <c r="S61" s="4"/>
      <c r="T61" s="4"/>
      <c r="U61" s="4"/>
      <c r="V61" s="4"/>
      <c r="W61" s="4"/>
      <c r="X61" s="4"/>
      <c r="Y61" s="4"/>
      <c r="Z61" s="4"/>
    </row>
    <row r="62" spans="1:26">
      <c r="A62" s="4"/>
      <c r="B62" s="4"/>
      <c r="C62" s="4"/>
      <c r="D62" s="4"/>
      <c r="E62" s="4"/>
      <c r="F62" s="4"/>
      <c r="G62" s="4"/>
      <c r="H62" s="4"/>
      <c r="I62" s="4"/>
      <c r="J62" s="4"/>
      <c r="K62" s="4"/>
      <c r="L62" s="4"/>
      <c r="M62" s="4"/>
      <c r="N62" s="4"/>
      <c r="O62" s="4"/>
      <c r="P62" s="4"/>
      <c r="Q62" s="4"/>
      <c r="R62" s="4"/>
      <c r="S62" s="4"/>
      <c r="T62" s="4"/>
      <c r="U62" s="4"/>
      <c r="V62" s="4"/>
      <c r="W62" s="4"/>
      <c r="X62" s="4"/>
      <c r="Y62" s="4"/>
      <c r="Z62" s="4"/>
    </row>
    <row r="63" spans="1:26">
      <c r="A63" s="4"/>
      <c r="B63" s="4"/>
      <c r="C63" s="4"/>
      <c r="D63" s="4"/>
      <c r="E63" s="4"/>
      <c r="F63" s="4"/>
      <c r="G63" s="4"/>
      <c r="H63" s="4"/>
      <c r="I63" s="4"/>
      <c r="J63" s="4"/>
      <c r="K63" s="4"/>
      <c r="L63" s="4"/>
      <c r="M63" s="4"/>
      <c r="N63" s="4"/>
      <c r="O63" s="4"/>
      <c r="P63" s="4"/>
      <c r="Q63" s="4"/>
      <c r="R63" s="4"/>
      <c r="S63" s="4"/>
      <c r="T63" s="4"/>
      <c r="U63" s="4"/>
      <c r="V63" s="4"/>
      <c r="W63" s="4"/>
      <c r="X63" s="4"/>
      <c r="Y63" s="4"/>
      <c r="Z63" s="4"/>
    </row>
    <row r="64" spans="1:26">
      <c r="A64" s="4"/>
      <c r="B64" s="4"/>
      <c r="C64" s="4"/>
      <c r="D64" s="4"/>
      <c r="E64" s="4"/>
      <c r="F64" s="4"/>
      <c r="G64" s="4"/>
      <c r="H64" s="4"/>
      <c r="I64" s="4"/>
      <c r="J64" s="4"/>
      <c r="K64" s="4"/>
      <c r="L64" s="4"/>
      <c r="M64" s="4"/>
      <c r="N64" s="4"/>
      <c r="O64" s="4"/>
      <c r="P64" s="4"/>
      <c r="Q64" s="4"/>
      <c r="R64" s="4"/>
      <c r="S64" s="4"/>
      <c r="T64" s="4"/>
      <c r="U64" s="4"/>
      <c r="V64" s="4"/>
      <c r="W64" s="4"/>
      <c r="X64" s="4"/>
      <c r="Y64" s="4"/>
      <c r="Z64" s="4"/>
    </row>
    <row r="65" spans="1:26">
      <c r="A65" s="4"/>
      <c r="B65" s="4"/>
      <c r="C65" s="4"/>
      <c r="D65" s="4"/>
      <c r="E65" s="4"/>
      <c r="F65" s="4"/>
      <c r="G65" s="4"/>
      <c r="H65" s="4"/>
      <c r="I65" s="4"/>
      <c r="J65" s="4"/>
      <c r="K65" s="4"/>
      <c r="L65" s="4"/>
      <c r="M65" s="4"/>
      <c r="N65" s="4"/>
      <c r="O65" s="4"/>
      <c r="P65" s="4"/>
      <c r="Q65" s="4"/>
      <c r="R65" s="4"/>
      <c r="S65" s="4"/>
      <c r="T65" s="4"/>
      <c r="U65" s="4"/>
      <c r="V65" s="4"/>
      <c r="W65" s="4"/>
      <c r="X65" s="4"/>
      <c r="Y65" s="4"/>
      <c r="Z65" s="4"/>
    </row>
    <row r="66" spans="1:26">
      <c r="A66" s="4"/>
      <c r="B66" s="4"/>
      <c r="C66" s="4"/>
      <c r="D66" s="4"/>
      <c r="E66" s="4"/>
      <c r="F66" s="4"/>
      <c r="G66" s="4"/>
      <c r="H66" s="4"/>
      <c r="I66" s="4"/>
      <c r="J66" s="4"/>
      <c r="K66" s="4"/>
      <c r="L66" s="4"/>
      <c r="M66" s="4"/>
      <c r="N66" s="4"/>
      <c r="O66" s="4"/>
      <c r="P66" s="4"/>
      <c r="Q66" s="4"/>
      <c r="R66" s="4"/>
      <c r="S66" s="4"/>
      <c r="T66" s="4"/>
      <c r="U66" s="4"/>
      <c r="V66" s="4"/>
      <c r="W66" s="4"/>
      <c r="X66" s="4"/>
      <c r="Y66" s="4"/>
      <c r="Z66" s="4"/>
    </row>
    <row r="67" spans="1:26">
      <c r="A67" s="4"/>
      <c r="B67" s="4"/>
      <c r="C67" s="4"/>
      <c r="D67" s="4"/>
      <c r="E67" s="4"/>
      <c r="F67" s="4"/>
      <c r="G67" s="4"/>
      <c r="H67" s="4"/>
      <c r="I67" s="4"/>
      <c r="J67" s="4"/>
      <c r="K67" s="4"/>
      <c r="L67" s="4"/>
      <c r="M67" s="4"/>
      <c r="N67" s="4"/>
      <c r="O67" s="4"/>
      <c r="P67" s="4"/>
      <c r="Q67" s="4"/>
      <c r="R67" s="4"/>
      <c r="S67" s="4"/>
      <c r="T67" s="4"/>
      <c r="U67" s="4"/>
      <c r="V67" s="4"/>
      <c r="W67" s="4"/>
      <c r="X67" s="4"/>
      <c r="Y67" s="4"/>
      <c r="Z67" s="4"/>
    </row>
    <row r="68" spans="1:26">
      <c r="A68" s="4"/>
      <c r="B68" s="4"/>
      <c r="C68" s="4"/>
      <c r="D68" s="4"/>
      <c r="E68" s="4"/>
      <c r="F68" s="4"/>
      <c r="G68" s="4"/>
      <c r="H68" s="4"/>
      <c r="I68" s="4"/>
      <c r="J68" s="4"/>
      <c r="K68" s="4"/>
      <c r="L68" s="4"/>
      <c r="M68" s="4"/>
      <c r="N68" s="4"/>
      <c r="O68" s="4"/>
      <c r="P68" s="4"/>
      <c r="Q68" s="4"/>
      <c r="R68" s="4"/>
      <c r="S68" s="4"/>
      <c r="T68" s="4"/>
      <c r="U68" s="4"/>
      <c r="V68" s="4"/>
      <c r="W68" s="4"/>
      <c r="X68" s="4"/>
      <c r="Y68" s="4"/>
      <c r="Z68" s="4"/>
    </row>
    <row r="69" spans="1:26">
      <c r="A69" s="4"/>
      <c r="B69" s="4"/>
      <c r="C69" s="4"/>
      <c r="D69" s="4"/>
      <c r="E69" s="4"/>
      <c r="F69" s="4"/>
      <c r="G69" s="4"/>
      <c r="H69" s="4"/>
      <c r="I69" s="4"/>
      <c r="J69" s="4"/>
      <c r="K69" s="4"/>
      <c r="L69" s="4"/>
      <c r="M69" s="4"/>
      <c r="N69" s="4"/>
      <c r="O69" s="4"/>
      <c r="P69" s="4"/>
      <c r="Q69" s="4"/>
      <c r="R69" s="4"/>
      <c r="S69" s="4"/>
      <c r="T69" s="4"/>
      <c r="U69" s="4"/>
      <c r="V69" s="4"/>
      <c r="W69" s="4"/>
      <c r="X69" s="4"/>
      <c r="Y69" s="4"/>
      <c r="Z69" s="4"/>
    </row>
    <row r="70" spans="1:26">
      <c r="A70" s="4"/>
      <c r="B70" s="4"/>
      <c r="C70" s="4"/>
      <c r="D70" s="4"/>
      <c r="E70" s="4"/>
      <c r="F70" s="4"/>
      <c r="G70" s="4"/>
      <c r="H70" s="4"/>
      <c r="I70" s="4"/>
      <c r="J70" s="4"/>
      <c r="K70" s="4"/>
      <c r="L70" s="4"/>
      <c r="M70" s="4"/>
      <c r="N70" s="4"/>
      <c r="O70" s="4"/>
      <c r="P70" s="4"/>
      <c r="Q70" s="4"/>
      <c r="R70" s="4"/>
      <c r="S70" s="4"/>
      <c r="T70" s="4"/>
      <c r="U70" s="4"/>
      <c r="V70" s="4"/>
      <c r="W70" s="4"/>
      <c r="X70" s="4"/>
      <c r="Y70" s="4"/>
      <c r="Z70" s="4"/>
    </row>
    <row r="71" spans="1:26">
      <c r="A71" s="4"/>
      <c r="B71" s="4"/>
      <c r="C71" s="4"/>
      <c r="D71" s="4"/>
      <c r="E71" s="4"/>
      <c r="F71" s="4"/>
      <c r="G71" s="4"/>
      <c r="H71" s="4"/>
      <c r="I71" s="4"/>
      <c r="J71" s="4"/>
      <c r="K71" s="4"/>
      <c r="L71" s="4"/>
      <c r="M71" s="4"/>
      <c r="N71" s="4"/>
      <c r="O71" s="4"/>
      <c r="P71" s="4"/>
      <c r="Q71" s="4"/>
      <c r="R71" s="4"/>
      <c r="S71" s="4"/>
      <c r="T71" s="4"/>
      <c r="U71" s="4"/>
      <c r="V71" s="4"/>
      <c r="W71" s="4"/>
      <c r="X71" s="4"/>
      <c r="Y71" s="4"/>
      <c r="Z71" s="4"/>
    </row>
    <row r="72" spans="1:26">
      <c r="A72" s="4"/>
      <c r="B72" s="4"/>
      <c r="C72" s="4"/>
      <c r="D72" s="4"/>
      <c r="E72" s="4"/>
      <c r="F72" s="4"/>
      <c r="G72" s="4"/>
      <c r="H72" s="4"/>
      <c r="I72" s="4"/>
      <c r="J72" s="4"/>
      <c r="K72" s="4"/>
      <c r="L72" s="4"/>
      <c r="M72" s="4"/>
      <c r="N72" s="4"/>
      <c r="O72" s="4"/>
      <c r="P72" s="4"/>
      <c r="Q72" s="4"/>
      <c r="R72" s="4"/>
      <c r="S72" s="4"/>
      <c r="T72" s="4"/>
      <c r="U72" s="4"/>
      <c r="V72" s="4"/>
      <c r="W72" s="4"/>
      <c r="X72" s="4"/>
      <c r="Y72" s="4"/>
      <c r="Z72" s="4"/>
    </row>
    <row r="73" spans="1:26">
      <c r="A73" s="4"/>
      <c r="B73" s="4"/>
      <c r="C73" s="4"/>
      <c r="D73" s="4"/>
      <c r="E73" s="4"/>
      <c r="F73" s="4"/>
      <c r="G73" s="4"/>
      <c r="H73" s="4"/>
      <c r="I73" s="4"/>
      <c r="J73" s="4"/>
      <c r="K73" s="4"/>
      <c r="L73" s="4"/>
      <c r="M73" s="4"/>
      <c r="N73" s="4"/>
      <c r="O73" s="4"/>
      <c r="P73" s="4"/>
      <c r="Q73" s="4"/>
      <c r="R73" s="4"/>
      <c r="S73" s="4"/>
      <c r="T73" s="4"/>
      <c r="U73" s="4"/>
      <c r="V73" s="4"/>
      <c r="W73" s="4"/>
      <c r="X73" s="4"/>
      <c r="Y73" s="4"/>
      <c r="Z73" s="4"/>
    </row>
    <row r="74" spans="1:26">
      <c r="A74" s="4"/>
      <c r="B74" s="4"/>
      <c r="C74" s="4"/>
      <c r="D74" s="4"/>
      <c r="E74" s="4"/>
      <c r="F74" s="4"/>
      <c r="G74" s="4"/>
      <c r="H74" s="4"/>
      <c r="I74" s="4"/>
      <c r="J74" s="4"/>
      <c r="K74" s="4"/>
      <c r="L74" s="4"/>
      <c r="M74" s="4"/>
      <c r="N74" s="4"/>
      <c r="O74" s="4"/>
      <c r="P74" s="4"/>
      <c r="Q74" s="4"/>
      <c r="R74" s="4"/>
      <c r="S74" s="4"/>
      <c r="T74" s="4"/>
      <c r="U74" s="4"/>
      <c r="V74" s="4"/>
      <c r="W74" s="4"/>
      <c r="X74" s="4"/>
      <c r="Y74" s="4"/>
      <c r="Z74" s="4"/>
    </row>
    <row r="75" spans="1:26">
      <c r="A75" s="4"/>
      <c r="B75" s="4"/>
      <c r="C75" s="4"/>
      <c r="D75" s="4"/>
      <c r="E75" s="4"/>
      <c r="F75" s="4"/>
      <c r="G75" s="4"/>
      <c r="H75" s="4"/>
      <c r="I75" s="4"/>
      <c r="J75" s="4"/>
      <c r="K75" s="4"/>
      <c r="L75" s="4"/>
      <c r="M75" s="4"/>
      <c r="N75" s="4"/>
      <c r="O75" s="4"/>
      <c r="P75" s="4"/>
      <c r="Q75" s="4"/>
      <c r="R75" s="4"/>
      <c r="S75" s="4"/>
      <c r="T75" s="4"/>
      <c r="U75" s="4"/>
      <c r="V75" s="4"/>
      <c r="W75" s="4"/>
      <c r="X75" s="4"/>
      <c r="Y75" s="4"/>
      <c r="Z75" s="4"/>
    </row>
    <row r="76" spans="1:26">
      <c r="A76" s="4"/>
      <c r="B76" s="4"/>
      <c r="C76" s="4"/>
      <c r="D76" s="4"/>
      <c r="E76" s="4"/>
      <c r="F76" s="4"/>
      <c r="G76" s="4"/>
      <c r="H76" s="4"/>
      <c r="I76" s="4"/>
      <c r="J76" s="4"/>
      <c r="K76" s="4"/>
      <c r="L76" s="4"/>
      <c r="M76" s="4"/>
      <c r="N76" s="4"/>
      <c r="O76" s="4"/>
      <c r="P76" s="4"/>
      <c r="Q76" s="4"/>
      <c r="R76" s="4"/>
      <c r="S76" s="4"/>
      <c r="T76" s="4"/>
      <c r="U76" s="4"/>
      <c r="V76" s="4"/>
      <c r="W76" s="4"/>
      <c r="X76" s="4"/>
      <c r="Y76" s="4"/>
      <c r="Z76" s="4"/>
    </row>
    <row r="77" spans="1:26">
      <c r="A77" s="4"/>
      <c r="B77" s="4"/>
      <c r="C77" s="4"/>
      <c r="D77" s="4"/>
      <c r="E77" s="4"/>
      <c r="F77" s="4"/>
      <c r="G77" s="4"/>
      <c r="H77" s="4"/>
      <c r="I77" s="4"/>
      <c r="J77" s="4"/>
      <c r="K77" s="4"/>
      <c r="L77" s="4"/>
      <c r="M77" s="4"/>
      <c r="N77" s="4"/>
      <c r="O77" s="4"/>
      <c r="P77" s="4"/>
      <c r="Q77" s="4"/>
      <c r="R77" s="4"/>
      <c r="S77" s="4"/>
      <c r="T77" s="4"/>
      <c r="U77" s="4"/>
      <c r="V77" s="4"/>
      <c r="W77" s="4"/>
      <c r="X77" s="4"/>
      <c r="Y77" s="4"/>
      <c r="Z77" s="4"/>
    </row>
    <row r="78" spans="1:26">
      <c r="A78" s="4"/>
      <c r="B78" s="4"/>
      <c r="C78" s="4"/>
      <c r="D78" s="4"/>
      <c r="E78" s="4"/>
      <c r="F78" s="4"/>
      <c r="G78" s="4"/>
      <c r="H78" s="4"/>
      <c r="I78" s="4"/>
      <c r="J78" s="4"/>
      <c r="K78" s="4"/>
      <c r="L78" s="4"/>
      <c r="M78" s="4"/>
      <c r="N78" s="4"/>
      <c r="O78" s="4"/>
      <c r="P78" s="4"/>
      <c r="Q78" s="4"/>
      <c r="R78" s="4"/>
      <c r="S78" s="4"/>
      <c r="T78" s="4"/>
      <c r="U78" s="4"/>
      <c r="V78" s="4"/>
      <c r="W78" s="4"/>
      <c r="X78" s="4"/>
      <c r="Y78" s="4"/>
      <c r="Z78" s="4"/>
    </row>
    <row r="79" spans="1:26">
      <c r="A79" s="4"/>
      <c r="B79" s="4"/>
      <c r="C79" s="4"/>
      <c r="D79" s="4"/>
      <c r="E79" s="4"/>
      <c r="F79" s="4"/>
      <c r="G79" s="4"/>
      <c r="H79" s="4"/>
      <c r="I79" s="4"/>
      <c r="J79" s="4"/>
      <c r="K79" s="4"/>
      <c r="L79" s="4"/>
      <c r="M79" s="4"/>
      <c r="N79" s="4"/>
      <c r="O79" s="4"/>
      <c r="P79" s="4"/>
      <c r="Q79" s="4"/>
      <c r="R79" s="4"/>
      <c r="S79" s="4"/>
      <c r="T79" s="4"/>
      <c r="U79" s="4"/>
      <c r="V79" s="4"/>
      <c r="W79" s="4"/>
      <c r="X79" s="4"/>
      <c r="Y79" s="4"/>
      <c r="Z79" s="4"/>
    </row>
    <row r="80" spans="1:26">
      <c r="A80" s="4"/>
      <c r="B80" s="4"/>
      <c r="C80" s="4"/>
      <c r="D80" s="4"/>
      <c r="E80" s="4"/>
      <c r="F80" s="4"/>
      <c r="G80" s="4"/>
      <c r="H80" s="4"/>
      <c r="I80" s="4"/>
      <c r="J80" s="4"/>
      <c r="K80" s="4"/>
      <c r="L80" s="4"/>
      <c r="M80" s="4"/>
      <c r="N80" s="4"/>
      <c r="O80" s="4"/>
      <c r="P80" s="4"/>
      <c r="Q80" s="4"/>
      <c r="R80" s="4"/>
      <c r="S80" s="4"/>
      <c r="T80" s="4"/>
      <c r="U80" s="4"/>
      <c r="V80" s="4"/>
      <c r="W80" s="4"/>
      <c r="X80" s="4"/>
      <c r="Y80" s="4"/>
      <c r="Z80" s="4"/>
    </row>
    <row r="81" spans="1:26">
      <c r="A81" s="4"/>
      <c r="B81" s="4"/>
      <c r="C81" s="4"/>
      <c r="D81" s="4"/>
      <c r="E81" s="4"/>
      <c r="F81" s="4"/>
      <c r="G81" s="4"/>
      <c r="H81" s="4"/>
      <c r="I81" s="4"/>
      <c r="J81" s="4"/>
      <c r="K81" s="4"/>
      <c r="L81" s="4"/>
      <c r="M81" s="4"/>
      <c r="N81" s="4"/>
      <c r="O81" s="4"/>
      <c r="P81" s="4"/>
      <c r="Q81" s="4"/>
      <c r="R81" s="4"/>
      <c r="S81" s="4"/>
      <c r="T81" s="4"/>
      <c r="U81" s="4"/>
      <c r="V81" s="4"/>
      <c r="W81" s="4"/>
      <c r="X81" s="4"/>
      <c r="Y81" s="4"/>
      <c r="Z81" s="4"/>
    </row>
    <row r="82" spans="1:26">
      <c r="A82" s="4"/>
      <c r="B82" s="4"/>
      <c r="C82" s="4"/>
      <c r="D82" s="4"/>
      <c r="E82" s="4"/>
      <c r="F82" s="4"/>
      <c r="G82" s="4"/>
      <c r="H82" s="4"/>
      <c r="I82" s="4"/>
      <c r="J82" s="4"/>
      <c r="K82" s="4"/>
      <c r="L82" s="4"/>
      <c r="M82" s="4"/>
      <c r="N82" s="4"/>
      <c r="O82" s="4"/>
      <c r="P82" s="4"/>
      <c r="Q82" s="4"/>
      <c r="R82" s="4"/>
      <c r="S82" s="4"/>
      <c r="T82" s="4"/>
      <c r="U82" s="4"/>
      <c r="V82" s="4"/>
      <c r="W82" s="4"/>
      <c r="X82" s="4"/>
      <c r="Y82" s="4"/>
      <c r="Z82" s="4"/>
    </row>
    <row r="83" spans="1:26">
      <c r="A83" s="4"/>
      <c r="B83" s="4"/>
      <c r="C83" s="4"/>
      <c r="D83" s="4"/>
      <c r="E83" s="4"/>
      <c r="F83" s="4"/>
      <c r="G83" s="4"/>
      <c r="H83" s="4"/>
      <c r="I83" s="4"/>
      <c r="J83" s="4"/>
      <c r="K83" s="4"/>
      <c r="L83" s="4"/>
      <c r="M83" s="4"/>
      <c r="N83" s="4"/>
      <c r="O83" s="4"/>
      <c r="P83" s="4"/>
      <c r="Q83" s="4"/>
      <c r="R83" s="4"/>
      <c r="S83" s="4"/>
      <c r="T83" s="4"/>
      <c r="U83" s="4"/>
      <c r="V83" s="4"/>
      <c r="W83" s="4"/>
      <c r="X83" s="4"/>
      <c r="Y83" s="4"/>
      <c r="Z83" s="4"/>
    </row>
    <row r="84" spans="1:26">
      <c r="A84" s="4"/>
      <c r="B84" s="4"/>
      <c r="C84" s="4"/>
      <c r="D84" s="4"/>
      <c r="E84" s="4"/>
      <c r="F84" s="4"/>
      <c r="G84" s="4"/>
      <c r="H84" s="4"/>
      <c r="I84" s="4"/>
      <c r="J84" s="4"/>
      <c r="K84" s="4"/>
      <c r="L84" s="4"/>
      <c r="M84" s="4"/>
      <c r="N84" s="4"/>
      <c r="O84" s="4"/>
      <c r="P84" s="4"/>
      <c r="Q84" s="4"/>
      <c r="R84" s="4"/>
      <c r="S84" s="4"/>
      <c r="T84" s="4"/>
      <c r="U84" s="4"/>
      <c r="V84" s="4"/>
      <c r="W84" s="4"/>
      <c r="X84" s="4"/>
      <c r="Y84" s="4"/>
      <c r="Z84" s="4"/>
    </row>
    <row r="85" spans="1:26">
      <c r="A85" s="4"/>
      <c r="B85" s="4"/>
      <c r="C85" s="4"/>
      <c r="D85" s="4"/>
      <c r="E85" s="4"/>
      <c r="F85" s="4"/>
      <c r="G85" s="4"/>
      <c r="H85" s="4"/>
      <c r="I85" s="4"/>
      <c r="J85" s="4"/>
      <c r="K85" s="4"/>
      <c r="L85" s="4"/>
      <c r="M85" s="4"/>
      <c r="N85" s="4"/>
      <c r="O85" s="4"/>
      <c r="P85" s="4"/>
      <c r="Q85" s="4"/>
      <c r="R85" s="4"/>
      <c r="S85" s="4"/>
      <c r="T85" s="4"/>
      <c r="U85" s="4"/>
      <c r="V85" s="4"/>
      <c r="W85" s="4"/>
      <c r="X85" s="4"/>
      <c r="Y85" s="4"/>
      <c r="Z85" s="4"/>
    </row>
    <row r="86" spans="1:26">
      <c r="A86" s="4"/>
      <c r="B86" s="4"/>
      <c r="C86" s="4"/>
      <c r="D86" s="4"/>
      <c r="E86" s="4"/>
      <c r="F86" s="4"/>
      <c r="G86" s="4"/>
      <c r="H86" s="4"/>
      <c r="I86" s="4"/>
      <c r="J86" s="4"/>
      <c r="K86" s="4"/>
      <c r="L86" s="4"/>
      <c r="M86" s="4"/>
      <c r="N86" s="4"/>
      <c r="O86" s="4"/>
      <c r="P86" s="4"/>
      <c r="Q86" s="4"/>
      <c r="R86" s="4"/>
      <c r="S86" s="4"/>
      <c r="T86" s="4"/>
      <c r="U86" s="4"/>
      <c r="V86" s="4"/>
      <c r="W86" s="4"/>
      <c r="X86" s="4"/>
      <c r="Y86" s="4"/>
      <c r="Z86" s="4"/>
    </row>
    <row r="87" spans="1:26">
      <c r="A87" s="4"/>
      <c r="B87" s="4"/>
      <c r="C87" s="4"/>
      <c r="D87" s="4"/>
      <c r="E87" s="4"/>
      <c r="F87" s="4"/>
      <c r="G87" s="4"/>
      <c r="H87" s="4"/>
      <c r="I87" s="4"/>
      <c r="J87" s="4"/>
      <c r="K87" s="4"/>
      <c r="L87" s="4"/>
      <c r="M87" s="4"/>
      <c r="N87" s="4"/>
      <c r="O87" s="4"/>
      <c r="P87" s="4"/>
      <c r="Q87" s="4"/>
      <c r="R87" s="4"/>
      <c r="S87" s="4"/>
      <c r="T87" s="4"/>
      <c r="U87" s="4"/>
      <c r="V87" s="4"/>
      <c r="W87" s="4"/>
      <c r="X87" s="4"/>
      <c r="Y87" s="4"/>
      <c r="Z87" s="4"/>
    </row>
    <row r="88" spans="1:26">
      <c r="A88" s="4"/>
      <c r="B88" s="4"/>
      <c r="C88" s="4"/>
      <c r="D88" s="4"/>
      <c r="E88" s="4"/>
      <c r="F88" s="4"/>
      <c r="G88" s="4"/>
      <c r="H88" s="4"/>
      <c r="I88" s="4"/>
      <c r="J88" s="4"/>
      <c r="K88" s="4"/>
      <c r="L88" s="4"/>
      <c r="M88" s="4"/>
      <c r="N88" s="4"/>
      <c r="O88" s="4"/>
      <c r="P88" s="4"/>
      <c r="Q88" s="4"/>
      <c r="R88" s="4"/>
      <c r="S88" s="4"/>
      <c r="T88" s="4"/>
      <c r="U88" s="4"/>
      <c r="V88" s="4"/>
      <c r="W88" s="4"/>
      <c r="X88" s="4"/>
      <c r="Y88" s="4"/>
      <c r="Z88" s="4"/>
    </row>
    <row r="89" spans="1:26">
      <c r="A89" s="4"/>
      <c r="B89" s="4"/>
      <c r="C89" s="4"/>
      <c r="D89" s="4"/>
      <c r="E89" s="4"/>
      <c r="F89" s="4"/>
      <c r="G89" s="4"/>
      <c r="H89" s="4"/>
      <c r="I89" s="4"/>
      <c r="J89" s="4"/>
      <c r="K89" s="4"/>
      <c r="L89" s="4"/>
      <c r="M89" s="4"/>
      <c r="N89" s="4"/>
      <c r="O89" s="4"/>
      <c r="P89" s="4"/>
      <c r="Q89" s="4"/>
      <c r="R89" s="4"/>
      <c r="S89" s="4"/>
      <c r="T89" s="4"/>
      <c r="U89" s="4"/>
      <c r="V89" s="4"/>
      <c r="W89" s="4"/>
      <c r="X89" s="4"/>
      <c r="Y89" s="4"/>
      <c r="Z89" s="4"/>
    </row>
    <row r="90" spans="1:26">
      <c r="A90" s="4"/>
      <c r="B90" s="4"/>
      <c r="C90" s="4"/>
      <c r="D90" s="4"/>
      <c r="E90" s="4"/>
      <c r="F90" s="4"/>
      <c r="G90" s="4"/>
      <c r="H90" s="4"/>
      <c r="I90" s="4"/>
      <c r="J90" s="4"/>
      <c r="K90" s="4"/>
      <c r="L90" s="4"/>
      <c r="M90" s="4"/>
      <c r="N90" s="4"/>
      <c r="O90" s="4"/>
      <c r="P90" s="4"/>
      <c r="Q90" s="4"/>
      <c r="R90" s="4"/>
      <c r="S90" s="4"/>
      <c r="T90" s="4"/>
      <c r="U90" s="4"/>
      <c r="V90" s="4"/>
      <c r="W90" s="4"/>
      <c r="X90" s="4"/>
      <c r="Y90" s="4"/>
      <c r="Z90" s="4"/>
    </row>
    <row r="91" spans="1:26">
      <c r="A91" s="4"/>
      <c r="B91" s="4"/>
      <c r="C91" s="4"/>
      <c r="D91" s="4"/>
      <c r="E91" s="4"/>
      <c r="F91" s="4"/>
      <c r="G91" s="4"/>
      <c r="H91" s="4"/>
      <c r="I91" s="4"/>
      <c r="J91" s="4"/>
      <c r="K91" s="4"/>
      <c r="L91" s="4"/>
      <c r="M91" s="4"/>
      <c r="N91" s="4"/>
      <c r="O91" s="4"/>
      <c r="P91" s="4"/>
      <c r="Q91" s="4"/>
      <c r="R91" s="4"/>
      <c r="S91" s="4"/>
      <c r="T91" s="4"/>
      <c r="U91" s="4"/>
      <c r="V91" s="4"/>
      <c r="W91" s="4"/>
      <c r="X91" s="4"/>
      <c r="Y91" s="4"/>
      <c r="Z91" s="4"/>
    </row>
    <row r="92" spans="1:26">
      <c r="A92" s="4"/>
      <c r="B92" s="4"/>
      <c r="C92" s="4"/>
      <c r="D92" s="4"/>
      <c r="E92" s="4"/>
      <c r="F92" s="4"/>
      <c r="G92" s="4"/>
      <c r="H92" s="4"/>
      <c r="I92" s="4"/>
      <c r="J92" s="4"/>
      <c r="K92" s="4"/>
      <c r="L92" s="4"/>
      <c r="M92" s="4"/>
      <c r="N92" s="4"/>
      <c r="O92" s="4"/>
      <c r="P92" s="4"/>
      <c r="Q92" s="4"/>
      <c r="R92" s="4"/>
      <c r="S92" s="4"/>
      <c r="T92" s="4"/>
      <c r="U92" s="4"/>
      <c r="V92" s="4"/>
      <c r="W92" s="4"/>
      <c r="X92" s="4"/>
      <c r="Y92" s="4"/>
      <c r="Z92" s="4"/>
    </row>
    <row r="93" spans="1:26">
      <c r="A93" s="4"/>
      <c r="B93" s="4"/>
      <c r="C93" s="4"/>
      <c r="D93" s="4"/>
      <c r="E93" s="4"/>
      <c r="F93" s="4"/>
      <c r="G93" s="4"/>
      <c r="H93" s="4"/>
      <c r="I93" s="4"/>
      <c r="J93" s="4"/>
      <c r="K93" s="4"/>
      <c r="L93" s="4"/>
      <c r="M93" s="4"/>
      <c r="N93" s="4"/>
      <c r="O93" s="4"/>
      <c r="P93" s="4"/>
      <c r="Q93" s="4"/>
      <c r="R93" s="4"/>
      <c r="S93" s="4"/>
      <c r="T93" s="4"/>
      <c r="U93" s="4"/>
      <c r="V93" s="4"/>
      <c r="W93" s="4"/>
      <c r="X93" s="4"/>
      <c r="Y93" s="4"/>
      <c r="Z93" s="4"/>
    </row>
    <row r="94" spans="1:26">
      <c r="A94" s="4"/>
      <c r="B94" s="4"/>
      <c r="C94" s="4"/>
      <c r="D94" s="4"/>
      <c r="E94" s="4"/>
      <c r="F94" s="4"/>
      <c r="G94" s="4"/>
      <c r="H94" s="4"/>
      <c r="I94" s="4"/>
      <c r="J94" s="4"/>
      <c r="K94" s="4"/>
      <c r="L94" s="4"/>
      <c r="M94" s="4"/>
      <c r="N94" s="4"/>
      <c r="O94" s="4"/>
      <c r="P94" s="4"/>
      <c r="Q94" s="4"/>
      <c r="R94" s="4"/>
      <c r="S94" s="4"/>
      <c r="T94" s="4"/>
      <c r="U94" s="4"/>
      <c r="V94" s="4"/>
      <c r="W94" s="4"/>
      <c r="X94" s="4"/>
      <c r="Y94" s="4"/>
      <c r="Z94" s="4"/>
    </row>
    <row r="95" spans="1:26">
      <c r="A95" s="4"/>
      <c r="B95" s="4"/>
      <c r="C95" s="4"/>
      <c r="D95" s="4"/>
      <c r="E95" s="4"/>
      <c r="F95" s="4"/>
      <c r="G95" s="4"/>
      <c r="H95" s="4"/>
      <c r="I95" s="4"/>
      <c r="J95" s="4"/>
      <c r="K95" s="4"/>
      <c r="L95" s="4"/>
      <c r="M95" s="4"/>
      <c r="N95" s="4"/>
      <c r="O95" s="4"/>
      <c r="P95" s="4"/>
      <c r="Q95" s="4"/>
      <c r="R95" s="4"/>
      <c r="S95" s="4"/>
      <c r="T95" s="4"/>
      <c r="U95" s="4"/>
      <c r="V95" s="4"/>
      <c r="W95" s="4"/>
      <c r="X95" s="4"/>
      <c r="Y95" s="4"/>
      <c r="Z95" s="4"/>
    </row>
    <row r="96" spans="1:26">
      <c r="A96" s="4"/>
      <c r="B96" s="4"/>
      <c r="C96" s="4"/>
      <c r="D96" s="4"/>
      <c r="E96" s="4"/>
      <c r="F96" s="4"/>
      <c r="G96" s="4"/>
      <c r="H96" s="4"/>
      <c r="I96" s="4"/>
      <c r="J96" s="4"/>
      <c r="K96" s="4"/>
      <c r="L96" s="4"/>
      <c r="M96" s="4"/>
      <c r="N96" s="4"/>
      <c r="O96" s="4"/>
      <c r="P96" s="4"/>
      <c r="Q96" s="4"/>
      <c r="R96" s="4"/>
      <c r="S96" s="4"/>
      <c r="T96" s="4"/>
      <c r="U96" s="4"/>
      <c r="V96" s="4"/>
      <c r="W96" s="4"/>
      <c r="X96" s="4"/>
      <c r="Y96" s="4"/>
      <c r="Z96" s="4"/>
    </row>
    <row r="97" spans="1:26">
      <c r="A97" s="4"/>
      <c r="B97" s="4"/>
      <c r="C97" s="4"/>
      <c r="D97" s="4"/>
      <c r="E97" s="4"/>
      <c r="F97" s="4"/>
      <c r="G97" s="4"/>
      <c r="H97" s="4"/>
      <c r="I97" s="4"/>
      <c r="J97" s="4"/>
      <c r="K97" s="4"/>
      <c r="L97" s="4"/>
      <c r="M97" s="4"/>
      <c r="N97" s="4"/>
      <c r="O97" s="4"/>
      <c r="P97" s="4"/>
      <c r="Q97" s="4"/>
      <c r="R97" s="4"/>
      <c r="S97" s="4"/>
      <c r="T97" s="4"/>
      <c r="U97" s="4"/>
      <c r="V97" s="4"/>
      <c r="W97" s="4"/>
      <c r="X97" s="4"/>
      <c r="Y97" s="4"/>
      <c r="Z97" s="4"/>
    </row>
    <row r="98" spans="1:26">
      <c r="A98" s="4"/>
      <c r="B98" s="4"/>
      <c r="C98" s="4"/>
      <c r="D98" s="4"/>
      <c r="E98" s="4"/>
      <c r="F98" s="4"/>
      <c r="G98" s="4"/>
      <c r="H98" s="4"/>
      <c r="I98" s="4"/>
      <c r="J98" s="4"/>
      <c r="K98" s="4"/>
      <c r="L98" s="4"/>
      <c r="M98" s="4"/>
      <c r="N98" s="4"/>
      <c r="O98" s="4"/>
      <c r="P98" s="4"/>
      <c r="Q98" s="4"/>
      <c r="R98" s="4"/>
      <c r="S98" s="4"/>
      <c r="T98" s="4"/>
      <c r="U98" s="4"/>
      <c r="V98" s="4"/>
      <c r="W98" s="4"/>
      <c r="X98" s="4"/>
      <c r="Y98" s="4"/>
      <c r="Z98" s="4"/>
    </row>
    <row r="99" spans="1:26">
      <c r="A99" s="4"/>
      <c r="B99" s="4"/>
      <c r="C99" s="4"/>
      <c r="D99" s="4"/>
      <c r="E99" s="4"/>
      <c r="F99" s="4"/>
      <c r="G99" s="4"/>
      <c r="H99" s="4"/>
      <c r="I99" s="4"/>
      <c r="J99" s="4"/>
      <c r="K99" s="4"/>
      <c r="L99" s="4"/>
      <c r="M99" s="4"/>
      <c r="N99" s="4"/>
      <c r="O99" s="4"/>
      <c r="P99" s="4"/>
      <c r="Q99" s="4"/>
      <c r="R99" s="4"/>
      <c r="S99" s="4"/>
      <c r="T99" s="4"/>
      <c r="U99" s="4"/>
      <c r="V99" s="4"/>
      <c r="W99" s="4"/>
      <c r="X99" s="4"/>
      <c r="Y99" s="4"/>
      <c r="Z99" s="4"/>
    </row>
    <row r="100" spans="1:26">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spans="1:26">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spans="1:26">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spans="1:26">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spans="1:26">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spans="1:26">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spans="1:26">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spans="1:26">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spans="1:26">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spans="1:26">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spans="1:26">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spans="1:26">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spans="1:26">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spans="1:26">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spans="1:26">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spans="1:26">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spans="1:26">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spans="1:26">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spans="1:26">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spans="1:26">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spans="1:26">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spans="1:26">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spans="1:26">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spans="1:26">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spans="1:26">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spans="1:26">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spans="1:26">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spans="1:26">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spans="1:26">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spans="1:26">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spans="1:26">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spans="1:26">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spans="1:26">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spans="1:26">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spans="1:26">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spans="1:26">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spans="1:26">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spans="1:26">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spans="1:26">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spans="1:26">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spans="1:26">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spans="1:26">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spans="1:26">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spans="1:26">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spans="1:26">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spans="1:26">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spans="1:26">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spans="1:26">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spans="1:26">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spans="1:26">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spans="1:26">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spans="1:26">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spans="1:26">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spans="1:26">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spans="1:26">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spans="1:26">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spans="1:26">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spans="1:26">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spans="1:26">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spans="1:26">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spans="1:26">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spans="1:26">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spans="1:26">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spans="1:26">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spans="1:26">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spans="1:26">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spans="1:26">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spans="1:26">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spans="1:26">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spans="1:26">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spans="1:26">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spans="1:26">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spans="1:26">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spans="1:26">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spans="1:26">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spans="1:26">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spans="1:26">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spans="1:26">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spans="1:26">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spans="1:26">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spans="1:26">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spans="1:26">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spans="1:26">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spans="1:26">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spans="1:26">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spans="1:26">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spans="1:26">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spans="1:26">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spans="1:26">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spans="1:26">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spans="1:26">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spans="1:26">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spans="1:26">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spans="1:26">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spans="1:26">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spans="1:26">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spans="1:26">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spans="1:26">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spans="1:26">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spans="1:26">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spans="1:26">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spans="1:26">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spans="1:26">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spans="1:26">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spans="1:26">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spans="1:26">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spans="1:26">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spans="1:26">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spans="1:26">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spans="1:26">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spans="1:26">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spans="1:26">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spans="1:26">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spans="1:26">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spans="1:26">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spans="1:26">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spans="1:26">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spans="1:26">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spans="1:26">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spans="1:26">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spans="1:26">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spans="1:26">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spans="1:26">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spans="1:26">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spans="1:26">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spans="1:26">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spans="1:26">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spans="1:26">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spans="1:26">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spans="1:26">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spans="1:26">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spans="1:26">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spans="1:26">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spans="1:26">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spans="1:26">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spans="1:26">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spans="1:26">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spans="1:26">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spans="1:26">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spans="1:26">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spans="1:26">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spans="1:26">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spans="1:26">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spans="1:26">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spans="1:26">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spans="1:26">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spans="1:26">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spans="1:26">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spans="1:26">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spans="1:26">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spans="1:26">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sheetData>
  <mergeCells count="3">
    <mergeCell ref="A1:J1"/>
    <mergeCell ref="A2:J2"/>
    <mergeCell ref="A30:D3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250"/>
  <sheetViews>
    <sheetView showGridLines="0" workbookViewId="0">
      <selection sqref="A1:R1"/>
    </sheetView>
  </sheetViews>
  <sheetFormatPr defaultRowHeight="14"/>
  <cols>
    <col min="1" max="1" width="29" customWidth="1"/>
    <col min="2" max="2" width="48" customWidth="1"/>
    <col min="3" max="18" width="12" customWidth="1"/>
  </cols>
  <sheetData>
    <row r="1" spans="1:26" ht="30" customHeight="1">
      <c r="A1" s="44" t="s">
        <v>1006</v>
      </c>
      <c r="B1" s="44"/>
      <c r="C1" s="44"/>
      <c r="D1" s="44"/>
      <c r="E1" s="44"/>
      <c r="F1" s="44"/>
      <c r="G1" s="44"/>
      <c r="H1" s="44"/>
      <c r="I1" s="44"/>
      <c r="J1" s="44"/>
      <c r="K1" s="44"/>
      <c r="L1" s="44"/>
      <c r="M1" s="44"/>
      <c r="N1" s="44"/>
      <c r="O1" s="44"/>
      <c r="P1" s="44"/>
      <c r="Q1" s="44"/>
      <c r="R1" s="44"/>
      <c r="S1" s="4"/>
      <c r="T1" s="4"/>
      <c r="U1" s="4"/>
      <c r="V1" s="4"/>
      <c r="W1" s="4"/>
      <c r="X1" s="4"/>
      <c r="Y1" s="4"/>
      <c r="Z1" s="4"/>
    </row>
    <row r="2" spans="1:26" ht="36" customHeight="1">
      <c r="A2" s="45" t="s">
        <v>274</v>
      </c>
      <c r="B2" s="45"/>
      <c r="C2" s="45"/>
      <c r="D2" s="45"/>
      <c r="E2" s="45"/>
      <c r="F2" s="45"/>
      <c r="G2" s="45"/>
      <c r="H2" s="45"/>
      <c r="I2" s="45"/>
      <c r="J2" s="45"/>
      <c r="K2" s="45"/>
      <c r="L2" s="45"/>
      <c r="M2" s="45"/>
      <c r="N2" s="45"/>
      <c r="O2" s="45"/>
      <c r="P2" s="45"/>
      <c r="Q2" s="45"/>
      <c r="R2" s="45"/>
      <c r="S2" s="4"/>
      <c r="T2" s="4"/>
      <c r="U2" s="4"/>
      <c r="V2" s="4"/>
      <c r="W2" s="4"/>
      <c r="X2" s="4"/>
      <c r="Y2" s="4"/>
      <c r="Z2" s="4"/>
    </row>
    <row r="3" spans="1:26">
      <c r="A3" s="4"/>
      <c r="B3" s="4"/>
      <c r="C3" s="4"/>
      <c r="D3" s="4"/>
      <c r="E3" s="4"/>
      <c r="F3" s="4"/>
      <c r="G3" s="4"/>
      <c r="H3" s="4"/>
      <c r="I3" s="4"/>
      <c r="J3" s="4"/>
      <c r="K3" s="4"/>
      <c r="L3" s="4"/>
      <c r="M3" s="4"/>
      <c r="N3" s="4"/>
      <c r="O3" s="4"/>
      <c r="P3" s="4"/>
      <c r="Q3" s="4"/>
      <c r="R3" s="4"/>
      <c r="S3" s="4"/>
      <c r="T3" s="4"/>
      <c r="U3" s="4"/>
      <c r="V3" s="4"/>
      <c r="W3" s="4"/>
      <c r="X3" s="4"/>
      <c r="Y3" s="4"/>
      <c r="Z3" s="4"/>
    </row>
    <row r="4" spans="1:26" ht="15" customHeight="1">
      <c r="A4" s="1" t="s">
        <v>275</v>
      </c>
      <c r="B4" s="2" t="s">
        <v>276</v>
      </c>
      <c r="C4" s="2" t="s">
        <v>277</v>
      </c>
      <c r="D4" s="2" t="s">
        <v>278</v>
      </c>
      <c r="E4" s="2" t="s">
        <v>279</v>
      </c>
      <c r="F4" s="2" t="s">
        <v>280</v>
      </c>
      <c r="G4" s="2" t="s">
        <v>281</v>
      </c>
      <c r="H4" s="2" t="s">
        <v>278</v>
      </c>
      <c r="I4" s="2" t="s">
        <v>279</v>
      </c>
      <c r="J4" s="2" t="s">
        <v>280</v>
      </c>
      <c r="K4" s="2" t="s">
        <v>282</v>
      </c>
      <c r="L4" s="2" t="s">
        <v>278</v>
      </c>
      <c r="M4" s="2" t="s">
        <v>279</v>
      </c>
      <c r="N4" s="2" t="s">
        <v>280</v>
      </c>
      <c r="O4" s="2" t="s">
        <v>283</v>
      </c>
      <c r="P4" s="2" t="s">
        <v>278</v>
      </c>
      <c r="Q4" s="2" t="s">
        <v>279</v>
      </c>
      <c r="R4" s="3" t="s">
        <v>280</v>
      </c>
      <c r="S4" s="4"/>
      <c r="T4" s="4"/>
      <c r="U4" s="4"/>
      <c r="V4" s="4"/>
      <c r="W4" s="4"/>
      <c r="X4" s="4"/>
      <c r="Y4" s="4"/>
      <c r="Z4" s="4"/>
    </row>
    <row r="5" spans="1:26" ht="15" customHeight="1">
      <c r="A5" s="5" t="s">
        <v>284</v>
      </c>
      <c r="B5" s="5" t="s">
        <v>285</v>
      </c>
      <c r="C5" s="20">
        <v>1</v>
      </c>
      <c r="D5" s="20">
        <v>2</v>
      </c>
      <c r="E5" s="13">
        <v>600</v>
      </c>
      <c r="F5" s="8">
        <f t="shared" ref="F5:F29" si="0">C5*D5*E5</f>
        <v>1200</v>
      </c>
      <c r="G5" s="20">
        <v>1</v>
      </c>
      <c r="H5" s="20">
        <v>3</v>
      </c>
      <c r="I5" s="13">
        <v>1500</v>
      </c>
      <c r="J5" s="8">
        <f t="shared" ref="J5:J29" si="1">G5*H5*I5</f>
        <v>4500</v>
      </c>
      <c r="K5" s="20">
        <v>1</v>
      </c>
      <c r="L5" s="20">
        <v>4</v>
      </c>
      <c r="M5" s="13">
        <v>1800</v>
      </c>
      <c r="N5" s="8">
        <f t="shared" ref="N5:N29" si="2">K5*L5*M5</f>
        <v>7200</v>
      </c>
      <c r="O5" s="20">
        <v>1</v>
      </c>
      <c r="P5" s="20">
        <v>5</v>
      </c>
      <c r="Q5" s="13">
        <v>4500</v>
      </c>
      <c r="R5" s="8">
        <f t="shared" ref="R5:R29" si="3">O5*P5*Q5</f>
        <v>22500</v>
      </c>
      <c r="S5" s="4"/>
      <c r="T5" s="4"/>
      <c r="U5" s="4"/>
      <c r="V5" s="4"/>
      <c r="W5" s="4"/>
      <c r="X5" s="4"/>
      <c r="Y5" s="4"/>
      <c r="Z5" s="4"/>
    </row>
    <row r="6" spans="1:26" ht="15" customHeight="1">
      <c r="A6" s="5" t="s">
        <v>286</v>
      </c>
      <c r="B6" s="5" t="s">
        <v>287</v>
      </c>
      <c r="C6" s="20">
        <v>1</v>
      </c>
      <c r="D6" s="20">
        <v>6</v>
      </c>
      <c r="E6" s="13">
        <v>700</v>
      </c>
      <c r="F6" s="8">
        <f t="shared" si="0"/>
        <v>4200</v>
      </c>
      <c r="G6" s="20">
        <v>1</v>
      </c>
      <c r="H6" s="20">
        <v>10</v>
      </c>
      <c r="I6" s="13">
        <v>1800</v>
      </c>
      <c r="J6" s="8">
        <f t="shared" si="1"/>
        <v>18000</v>
      </c>
      <c r="K6" s="20">
        <v>1</v>
      </c>
      <c r="L6" s="20">
        <v>15</v>
      </c>
      <c r="M6" s="13">
        <v>1800</v>
      </c>
      <c r="N6" s="8">
        <f t="shared" si="2"/>
        <v>27000</v>
      </c>
      <c r="O6" s="20">
        <v>1</v>
      </c>
      <c r="P6" s="20">
        <v>22</v>
      </c>
      <c r="Q6" s="13">
        <v>8000</v>
      </c>
      <c r="R6" s="8">
        <f t="shared" si="3"/>
        <v>176000</v>
      </c>
      <c r="S6" s="4"/>
      <c r="T6" s="4"/>
      <c r="U6" s="4"/>
      <c r="V6" s="4"/>
      <c r="W6" s="4"/>
      <c r="X6" s="4"/>
      <c r="Y6" s="4"/>
      <c r="Z6" s="4"/>
    </row>
    <row r="7" spans="1:26" ht="24" customHeight="1">
      <c r="A7" s="5" t="s">
        <v>288</v>
      </c>
      <c r="B7" s="5" t="s">
        <v>289</v>
      </c>
      <c r="C7" s="20">
        <v>1</v>
      </c>
      <c r="D7" s="20">
        <v>5</v>
      </c>
      <c r="E7" s="13">
        <v>700</v>
      </c>
      <c r="F7" s="8">
        <f t="shared" si="0"/>
        <v>3500</v>
      </c>
      <c r="G7" s="20">
        <v>1</v>
      </c>
      <c r="H7" s="20">
        <v>8</v>
      </c>
      <c r="I7" s="13">
        <v>1800</v>
      </c>
      <c r="J7" s="8">
        <f t="shared" si="1"/>
        <v>14400</v>
      </c>
      <c r="K7" s="20">
        <v>1</v>
      </c>
      <c r="L7" s="20">
        <v>12</v>
      </c>
      <c r="M7" s="13">
        <v>1800</v>
      </c>
      <c r="N7" s="8">
        <f t="shared" si="2"/>
        <v>21600</v>
      </c>
      <c r="O7" s="20">
        <v>1</v>
      </c>
      <c r="P7" s="20">
        <v>16</v>
      </c>
      <c r="Q7" s="13">
        <v>7000</v>
      </c>
      <c r="R7" s="8">
        <f t="shared" si="3"/>
        <v>112000</v>
      </c>
      <c r="S7" s="4"/>
      <c r="T7" s="4"/>
      <c r="U7" s="4"/>
      <c r="V7" s="4"/>
      <c r="W7" s="4"/>
      <c r="X7" s="4"/>
      <c r="Y7" s="4"/>
      <c r="Z7" s="4"/>
    </row>
    <row r="8" spans="1:26" ht="15" customHeight="1">
      <c r="A8" s="5" t="s">
        <v>290</v>
      </c>
      <c r="B8" s="5" t="s">
        <v>291</v>
      </c>
      <c r="C8" s="20">
        <v>2</v>
      </c>
      <c r="D8" s="20">
        <v>2.5</v>
      </c>
      <c r="E8" s="13">
        <v>500</v>
      </c>
      <c r="F8" s="8">
        <f t="shared" si="0"/>
        <v>2500</v>
      </c>
      <c r="G8" s="20">
        <v>2</v>
      </c>
      <c r="H8" s="20">
        <v>3.5</v>
      </c>
      <c r="I8" s="13">
        <v>1283</v>
      </c>
      <c r="J8" s="8">
        <f t="shared" si="1"/>
        <v>8981</v>
      </c>
      <c r="K8" s="20">
        <v>2</v>
      </c>
      <c r="L8" s="20">
        <v>5</v>
      </c>
      <c r="M8" s="13">
        <v>1283</v>
      </c>
      <c r="N8" s="8">
        <f t="shared" si="2"/>
        <v>12830</v>
      </c>
      <c r="O8" s="20">
        <v>2</v>
      </c>
      <c r="P8" s="20">
        <v>7</v>
      </c>
      <c r="Q8" s="13">
        <v>3000</v>
      </c>
      <c r="R8" s="8">
        <f t="shared" si="3"/>
        <v>42000</v>
      </c>
      <c r="S8" s="4"/>
      <c r="T8" s="4"/>
      <c r="U8" s="4"/>
      <c r="V8" s="4"/>
      <c r="W8" s="4"/>
      <c r="X8" s="4"/>
      <c r="Y8" s="4"/>
      <c r="Z8" s="4"/>
    </row>
    <row r="9" spans="1:26" ht="15" customHeight="1">
      <c r="A9" s="5" t="s">
        <v>292</v>
      </c>
      <c r="B9" s="5" t="s">
        <v>293</v>
      </c>
      <c r="C9" s="20">
        <v>1</v>
      </c>
      <c r="D9" s="20">
        <v>2</v>
      </c>
      <c r="E9" s="13">
        <v>500</v>
      </c>
      <c r="F9" s="8">
        <f t="shared" si="0"/>
        <v>1000</v>
      </c>
      <c r="G9" s="20">
        <v>1</v>
      </c>
      <c r="H9" s="20">
        <v>3</v>
      </c>
      <c r="I9" s="13">
        <v>1283</v>
      </c>
      <c r="J9" s="8">
        <f t="shared" si="1"/>
        <v>3849</v>
      </c>
      <c r="K9" s="20">
        <v>1</v>
      </c>
      <c r="L9" s="20">
        <v>4</v>
      </c>
      <c r="M9" s="13">
        <v>1283</v>
      </c>
      <c r="N9" s="8">
        <f t="shared" si="2"/>
        <v>5132</v>
      </c>
      <c r="O9" s="20">
        <v>1</v>
      </c>
      <c r="P9" s="20">
        <v>5</v>
      </c>
      <c r="Q9" s="13">
        <v>3500</v>
      </c>
      <c r="R9" s="8">
        <f t="shared" si="3"/>
        <v>17500</v>
      </c>
      <c r="S9" s="4"/>
      <c r="T9" s="4"/>
      <c r="U9" s="4"/>
      <c r="V9" s="4"/>
      <c r="W9" s="4"/>
      <c r="X9" s="4"/>
      <c r="Y9" s="4"/>
      <c r="Z9" s="4"/>
    </row>
    <row r="10" spans="1:26" ht="15" customHeight="1">
      <c r="A10" s="5" t="s">
        <v>294</v>
      </c>
      <c r="B10" s="5" t="s">
        <v>295</v>
      </c>
      <c r="C10" s="20">
        <v>1</v>
      </c>
      <c r="D10" s="20">
        <v>2</v>
      </c>
      <c r="E10" s="13">
        <v>500</v>
      </c>
      <c r="F10" s="8">
        <f t="shared" si="0"/>
        <v>1000</v>
      </c>
      <c r="G10" s="20">
        <v>1</v>
      </c>
      <c r="H10" s="20">
        <v>3</v>
      </c>
      <c r="I10" s="13">
        <v>1283</v>
      </c>
      <c r="J10" s="8">
        <f t="shared" si="1"/>
        <v>3849</v>
      </c>
      <c r="K10" s="20">
        <v>1</v>
      </c>
      <c r="L10" s="20">
        <v>4</v>
      </c>
      <c r="M10" s="13">
        <v>1283</v>
      </c>
      <c r="N10" s="8">
        <f t="shared" si="2"/>
        <v>5132</v>
      </c>
      <c r="O10" s="20">
        <v>1</v>
      </c>
      <c r="P10" s="20">
        <v>6</v>
      </c>
      <c r="Q10" s="13">
        <v>3500</v>
      </c>
      <c r="R10" s="8">
        <f t="shared" si="3"/>
        <v>21000</v>
      </c>
      <c r="S10" s="4"/>
      <c r="T10" s="4"/>
      <c r="U10" s="4"/>
      <c r="V10" s="4"/>
      <c r="W10" s="4"/>
      <c r="X10" s="4"/>
      <c r="Y10" s="4"/>
      <c r="Z10" s="4"/>
    </row>
    <row r="11" spans="1:26" ht="15" customHeight="1">
      <c r="A11" s="5" t="s">
        <v>296</v>
      </c>
      <c r="B11" s="5" t="s">
        <v>297</v>
      </c>
      <c r="C11" s="20">
        <v>1</v>
      </c>
      <c r="D11" s="20">
        <v>1</v>
      </c>
      <c r="E11" s="13">
        <v>449</v>
      </c>
      <c r="F11" s="8">
        <f t="shared" si="0"/>
        <v>449</v>
      </c>
      <c r="G11" s="20">
        <v>1</v>
      </c>
      <c r="H11" s="20">
        <v>1.5</v>
      </c>
      <c r="I11" s="13">
        <v>1283</v>
      </c>
      <c r="J11" s="8">
        <f t="shared" si="1"/>
        <v>1924.5</v>
      </c>
      <c r="K11" s="20">
        <v>1</v>
      </c>
      <c r="L11" s="20">
        <v>2</v>
      </c>
      <c r="M11" s="13">
        <v>1283</v>
      </c>
      <c r="N11" s="8">
        <f t="shared" si="2"/>
        <v>2566</v>
      </c>
      <c r="O11" s="20">
        <v>1</v>
      </c>
      <c r="P11" s="20">
        <v>3</v>
      </c>
      <c r="Q11" s="13">
        <v>3200</v>
      </c>
      <c r="R11" s="8">
        <f t="shared" si="3"/>
        <v>9600</v>
      </c>
      <c r="S11" s="4"/>
      <c r="T11" s="4"/>
      <c r="U11" s="4"/>
      <c r="V11" s="4"/>
      <c r="W11" s="4"/>
      <c r="X11" s="4"/>
      <c r="Y11" s="4"/>
      <c r="Z11" s="4"/>
    </row>
    <row r="12" spans="1:26" ht="15" customHeight="1">
      <c r="A12" s="5" t="s">
        <v>298</v>
      </c>
      <c r="B12" s="5" t="s">
        <v>299</v>
      </c>
      <c r="C12" s="20">
        <v>1</v>
      </c>
      <c r="D12" s="20">
        <v>2</v>
      </c>
      <c r="E12" s="13">
        <v>449</v>
      </c>
      <c r="F12" s="8">
        <f t="shared" si="0"/>
        <v>898</v>
      </c>
      <c r="G12" s="20">
        <v>1</v>
      </c>
      <c r="H12" s="20">
        <v>3</v>
      </c>
      <c r="I12" s="13">
        <v>1283</v>
      </c>
      <c r="J12" s="8">
        <f t="shared" si="1"/>
        <v>3849</v>
      </c>
      <c r="K12" s="20">
        <v>1</v>
      </c>
      <c r="L12" s="20">
        <v>4</v>
      </c>
      <c r="M12" s="13">
        <v>1283</v>
      </c>
      <c r="N12" s="8">
        <f t="shared" si="2"/>
        <v>5132</v>
      </c>
      <c r="O12" s="20">
        <v>1</v>
      </c>
      <c r="P12" s="20">
        <v>5</v>
      </c>
      <c r="Q12" s="13">
        <v>3200</v>
      </c>
      <c r="R12" s="8">
        <f t="shared" si="3"/>
        <v>16000</v>
      </c>
      <c r="S12" s="4"/>
      <c r="T12" s="4"/>
      <c r="U12" s="4"/>
      <c r="V12" s="4"/>
      <c r="W12" s="4"/>
      <c r="X12" s="4"/>
      <c r="Y12" s="4"/>
      <c r="Z12" s="4"/>
    </row>
    <row r="13" spans="1:26" ht="15" customHeight="1">
      <c r="A13" s="5" t="s">
        <v>300</v>
      </c>
      <c r="B13" s="5" t="s">
        <v>301</v>
      </c>
      <c r="C13" s="20">
        <v>1</v>
      </c>
      <c r="D13" s="20">
        <v>1.5</v>
      </c>
      <c r="E13" s="13">
        <v>449</v>
      </c>
      <c r="F13" s="8">
        <f t="shared" si="0"/>
        <v>673.5</v>
      </c>
      <c r="G13" s="20">
        <v>1</v>
      </c>
      <c r="H13" s="20">
        <v>2</v>
      </c>
      <c r="I13" s="13">
        <v>1283</v>
      </c>
      <c r="J13" s="8">
        <f t="shared" si="1"/>
        <v>2566</v>
      </c>
      <c r="K13" s="20">
        <v>1</v>
      </c>
      <c r="L13" s="20">
        <v>3</v>
      </c>
      <c r="M13" s="13">
        <v>1283</v>
      </c>
      <c r="N13" s="8">
        <f t="shared" si="2"/>
        <v>3849</v>
      </c>
      <c r="O13" s="20">
        <v>1</v>
      </c>
      <c r="P13" s="20">
        <v>4</v>
      </c>
      <c r="Q13" s="13">
        <v>3000</v>
      </c>
      <c r="R13" s="8">
        <f t="shared" si="3"/>
        <v>12000</v>
      </c>
      <c r="S13" s="4"/>
      <c r="T13" s="4"/>
      <c r="U13" s="4"/>
      <c r="V13" s="4"/>
      <c r="W13" s="4"/>
      <c r="X13" s="4"/>
      <c r="Y13" s="4"/>
      <c r="Z13" s="4"/>
    </row>
    <row r="14" spans="1:26" ht="15" customHeight="1">
      <c r="A14" s="5" t="s">
        <v>302</v>
      </c>
      <c r="B14" s="5" t="s">
        <v>303</v>
      </c>
      <c r="C14" s="20">
        <v>1</v>
      </c>
      <c r="D14" s="20">
        <v>1</v>
      </c>
      <c r="E14" s="13">
        <v>449</v>
      </c>
      <c r="F14" s="8">
        <f t="shared" si="0"/>
        <v>449</v>
      </c>
      <c r="G14" s="20">
        <v>1</v>
      </c>
      <c r="H14" s="20">
        <v>1.5</v>
      </c>
      <c r="I14" s="13">
        <v>1283</v>
      </c>
      <c r="J14" s="8">
        <f t="shared" si="1"/>
        <v>1924.5</v>
      </c>
      <c r="K14" s="20">
        <v>1</v>
      </c>
      <c r="L14" s="20">
        <v>2</v>
      </c>
      <c r="M14" s="13">
        <v>1283</v>
      </c>
      <c r="N14" s="8">
        <f t="shared" si="2"/>
        <v>2566</v>
      </c>
      <c r="O14" s="20">
        <v>1</v>
      </c>
      <c r="P14" s="20">
        <v>3</v>
      </c>
      <c r="Q14" s="13">
        <v>3000</v>
      </c>
      <c r="R14" s="8">
        <f t="shared" si="3"/>
        <v>9000</v>
      </c>
      <c r="S14" s="4"/>
      <c r="T14" s="4"/>
      <c r="U14" s="4"/>
      <c r="V14" s="4"/>
      <c r="W14" s="4"/>
      <c r="X14" s="4"/>
      <c r="Y14" s="4"/>
      <c r="Z14" s="4"/>
    </row>
    <row r="15" spans="1:26" ht="15" customHeight="1">
      <c r="A15" s="5" t="s">
        <v>304</v>
      </c>
      <c r="B15" s="5" t="s">
        <v>305</v>
      </c>
      <c r="C15" s="20">
        <v>4</v>
      </c>
      <c r="D15" s="20">
        <v>1</v>
      </c>
      <c r="E15" s="13">
        <v>449</v>
      </c>
      <c r="F15" s="8">
        <f t="shared" si="0"/>
        <v>1796</v>
      </c>
      <c r="G15" s="20">
        <v>4</v>
      </c>
      <c r="H15" s="20">
        <v>1.5</v>
      </c>
      <c r="I15" s="13">
        <v>1283</v>
      </c>
      <c r="J15" s="8">
        <f t="shared" si="1"/>
        <v>7698</v>
      </c>
      <c r="K15" s="20">
        <v>4</v>
      </c>
      <c r="L15" s="20">
        <v>2</v>
      </c>
      <c r="M15" s="13">
        <v>1283</v>
      </c>
      <c r="N15" s="8">
        <f t="shared" si="2"/>
        <v>10264</v>
      </c>
      <c r="O15" s="20">
        <v>4</v>
      </c>
      <c r="P15" s="20">
        <v>3</v>
      </c>
      <c r="Q15" s="13">
        <v>3200</v>
      </c>
      <c r="R15" s="8">
        <f t="shared" si="3"/>
        <v>38400</v>
      </c>
      <c r="S15" s="4"/>
      <c r="T15" s="4"/>
      <c r="U15" s="4"/>
      <c r="V15" s="4"/>
      <c r="W15" s="4"/>
      <c r="X15" s="4"/>
      <c r="Y15" s="4"/>
      <c r="Z15" s="4"/>
    </row>
    <row r="16" spans="1:26" ht="24" customHeight="1">
      <c r="A16" s="5" t="s">
        <v>306</v>
      </c>
      <c r="B16" s="5" t="s">
        <v>307</v>
      </c>
      <c r="C16" s="20">
        <v>3</v>
      </c>
      <c r="D16" s="20">
        <v>2</v>
      </c>
      <c r="E16" s="13">
        <v>449</v>
      </c>
      <c r="F16" s="8">
        <f t="shared" si="0"/>
        <v>2694</v>
      </c>
      <c r="G16" s="20">
        <v>3</v>
      </c>
      <c r="H16" s="20">
        <v>3</v>
      </c>
      <c r="I16" s="13">
        <v>1283</v>
      </c>
      <c r="J16" s="8">
        <f t="shared" si="1"/>
        <v>11547</v>
      </c>
      <c r="K16" s="20">
        <v>3</v>
      </c>
      <c r="L16" s="20">
        <v>4</v>
      </c>
      <c r="M16" s="13">
        <v>1283</v>
      </c>
      <c r="N16" s="8">
        <f t="shared" si="2"/>
        <v>15396</v>
      </c>
      <c r="O16" s="20">
        <v>3</v>
      </c>
      <c r="P16" s="20">
        <v>6</v>
      </c>
      <c r="Q16" s="13">
        <v>2500</v>
      </c>
      <c r="R16" s="8">
        <f t="shared" si="3"/>
        <v>45000</v>
      </c>
      <c r="S16" s="4"/>
      <c r="T16" s="4"/>
      <c r="U16" s="4"/>
      <c r="V16" s="4"/>
      <c r="W16" s="4"/>
      <c r="X16" s="4"/>
      <c r="Y16" s="4"/>
      <c r="Z16" s="4"/>
    </row>
    <row r="17" spans="1:26" ht="15" customHeight="1">
      <c r="A17" s="5" t="s">
        <v>308</v>
      </c>
      <c r="B17" s="5" t="s">
        <v>309</v>
      </c>
      <c r="C17" s="20">
        <v>6</v>
      </c>
      <c r="D17" s="20">
        <v>2</v>
      </c>
      <c r="E17" s="13">
        <v>449</v>
      </c>
      <c r="F17" s="8">
        <f t="shared" si="0"/>
        <v>5388</v>
      </c>
      <c r="G17" s="20">
        <v>6</v>
      </c>
      <c r="H17" s="20">
        <v>3</v>
      </c>
      <c r="I17" s="13">
        <v>1283</v>
      </c>
      <c r="J17" s="8">
        <f t="shared" si="1"/>
        <v>23094</v>
      </c>
      <c r="K17" s="20">
        <v>6</v>
      </c>
      <c r="L17" s="20">
        <v>5</v>
      </c>
      <c r="M17" s="13">
        <v>1283</v>
      </c>
      <c r="N17" s="8">
        <f t="shared" si="2"/>
        <v>38490</v>
      </c>
      <c r="O17" s="20">
        <v>6</v>
      </c>
      <c r="P17" s="20">
        <v>8</v>
      </c>
      <c r="Q17" s="13">
        <v>2500</v>
      </c>
      <c r="R17" s="8">
        <f t="shared" si="3"/>
        <v>120000</v>
      </c>
      <c r="S17" s="4"/>
      <c r="T17" s="4"/>
      <c r="U17" s="4"/>
      <c r="V17" s="4"/>
      <c r="W17" s="4"/>
      <c r="X17" s="4"/>
      <c r="Y17" s="4"/>
      <c r="Z17" s="4"/>
    </row>
    <row r="18" spans="1:26" ht="24" customHeight="1">
      <c r="A18" s="5" t="s">
        <v>310</v>
      </c>
      <c r="B18" s="5" t="s">
        <v>311</v>
      </c>
      <c r="C18" s="20">
        <v>8</v>
      </c>
      <c r="D18" s="20">
        <v>1</v>
      </c>
      <c r="E18" s="13">
        <v>449</v>
      </c>
      <c r="F18" s="8">
        <f t="shared" si="0"/>
        <v>3592</v>
      </c>
      <c r="G18" s="20">
        <v>10</v>
      </c>
      <c r="H18" s="20">
        <v>2</v>
      </c>
      <c r="I18" s="13">
        <v>1283</v>
      </c>
      <c r="J18" s="8">
        <f t="shared" si="1"/>
        <v>25660</v>
      </c>
      <c r="K18" s="20">
        <v>12</v>
      </c>
      <c r="L18" s="20">
        <v>3</v>
      </c>
      <c r="M18" s="13">
        <v>1283</v>
      </c>
      <c r="N18" s="8">
        <f t="shared" si="2"/>
        <v>46188</v>
      </c>
      <c r="O18" s="20">
        <v>14</v>
      </c>
      <c r="P18" s="20">
        <v>5</v>
      </c>
      <c r="Q18" s="13">
        <v>2200</v>
      </c>
      <c r="R18" s="8">
        <f t="shared" si="3"/>
        <v>154000</v>
      </c>
      <c r="S18" s="4"/>
      <c r="T18" s="4"/>
      <c r="U18" s="4"/>
      <c r="V18" s="4"/>
      <c r="W18" s="4"/>
      <c r="X18" s="4"/>
      <c r="Y18" s="4"/>
      <c r="Z18" s="4"/>
    </row>
    <row r="19" spans="1:26" ht="15" customHeight="1">
      <c r="A19" s="5" t="s">
        <v>312</v>
      </c>
      <c r="B19" s="5" t="s">
        <v>313</v>
      </c>
      <c r="C19" s="20">
        <v>6</v>
      </c>
      <c r="D19" s="20">
        <v>1</v>
      </c>
      <c r="E19" s="13">
        <v>449</v>
      </c>
      <c r="F19" s="8">
        <f t="shared" si="0"/>
        <v>2694</v>
      </c>
      <c r="G19" s="20">
        <v>8</v>
      </c>
      <c r="H19" s="20">
        <v>1.5</v>
      </c>
      <c r="I19" s="13">
        <v>1283</v>
      </c>
      <c r="J19" s="8">
        <f t="shared" si="1"/>
        <v>15396</v>
      </c>
      <c r="K19" s="20">
        <v>10</v>
      </c>
      <c r="L19" s="20">
        <v>2</v>
      </c>
      <c r="M19" s="13">
        <v>1283</v>
      </c>
      <c r="N19" s="8">
        <f t="shared" si="2"/>
        <v>25660</v>
      </c>
      <c r="O19" s="20">
        <v>12</v>
      </c>
      <c r="P19" s="20">
        <v>3</v>
      </c>
      <c r="Q19" s="13">
        <v>2000</v>
      </c>
      <c r="R19" s="8">
        <f t="shared" si="3"/>
        <v>72000</v>
      </c>
      <c r="S19" s="4"/>
      <c r="T19" s="4"/>
      <c r="U19" s="4"/>
      <c r="V19" s="4"/>
      <c r="W19" s="4"/>
      <c r="X19" s="4"/>
      <c r="Y19" s="4"/>
      <c r="Z19" s="4"/>
    </row>
    <row r="20" spans="1:26" ht="24" customHeight="1">
      <c r="A20" s="5" t="s">
        <v>314</v>
      </c>
      <c r="B20" s="5" t="s">
        <v>315</v>
      </c>
      <c r="C20" s="20">
        <v>8</v>
      </c>
      <c r="D20" s="20">
        <v>1</v>
      </c>
      <c r="E20" s="13">
        <v>449</v>
      </c>
      <c r="F20" s="8">
        <f t="shared" si="0"/>
        <v>3592</v>
      </c>
      <c r="G20" s="20">
        <v>12</v>
      </c>
      <c r="H20" s="20">
        <v>1.5</v>
      </c>
      <c r="I20" s="13">
        <v>1283</v>
      </c>
      <c r="J20" s="8">
        <f t="shared" si="1"/>
        <v>23094</v>
      </c>
      <c r="K20" s="20">
        <v>16</v>
      </c>
      <c r="L20" s="20">
        <v>2</v>
      </c>
      <c r="M20" s="13">
        <v>1283</v>
      </c>
      <c r="N20" s="8">
        <f t="shared" si="2"/>
        <v>41056</v>
      </c>
      <c r="O20" s="20">
        <v>20</v>
      </c>
      <c r="P20" s="20">
        <v>3</v>
      </c>
      <c r="Q20" s="13">
        <v>2200</v>
      </c>
      <c r="R20" s="8">
        <f t="shared" si="3"/>
        <v>132000</v>
      </c>
      <c r="S20" s="4"/>
      <c r="T20" s="4"/>
      <c r="U20" s="4"/>
      <c r="V20" s="4"/>
      <c r="W20" s="4"/>
      <c r="X20" s="4"/>
      <c r="Y20" s="4"/>
      <c r="Z20" s="4"/>
    </row>
    <row r="21" spans="1:26" ht="24" customHeight="1">
      <c r="A21" s="5" t="s">
        <v>316</v>
      </c>
      <c r="B21" s="5" t="s">
        <v>317</v>
      </c>
      <c r="C21" s="20">
        <v>8</v>
      </c>
      <c r="D21" s="20">
        <v>1</v>
      </c>
      <c r="E21" s="13">
        <v>449</v>
      </c>
      <c r="F21" s="8">
        <f t="shared" si="0"/>
        <v>3592</v>
      </c>
      <c r="G21" s="20">
        <v>12</v>
      </c>
      <c r="H21" s="20">
        <v>1.5</v>
      </c>
      <c r="I21" s="13">
        <v>1283</v>
      </c>
      <c r="J21" s="8">
        <f t="shared" si="1"/>
        <v>23094</v>
      </c>
      <c r="K21" s="20">
        <v>16</v>
      </c>
      <c r="L21" s="20">
        <v>2</v>
      </c>
      <c r="M21" s="13">
        <v>1283</v>
      </c>
      <c r="N21" s="8">
        <f t="shared" si="2"/>
        <v>41056</v>
      </c>
      <c r="O21" s="20">
        <v>20</v>
      </c>
      <c r="P21" s="20">
        <v>3</v>
      </c>
      <c r="Q21" s="13">
        <v>2200</v>
      </c>
      <c r="R21" s="8">
        <f t="shared" si="3"/>
        <v>132000</v>
      </c>
      <c r="S21" s="4"/>
      <c r="T21" s="4"/>
      <c r="U21" s="4"/>
      <c r="V21" s="4"/>
      <c r="W21" s="4"/>
      <c r="X21" s="4"/>
      <c r="Y21" s="4"/>
      <c r="Z21" s="4"/>
    </row>
    <row r="22" spans="1:26" ht="24" customHeight="1">
      <c r="A22" s="5" t="s">
        <v>318</v>
      </c>
      <c r="B22" s="5" t="s">
        <v>319</v>
      </c>
      <c r="C22" s="20">
        <v>8</v>
      </c>
      <c r="D22" s="20">
        <v>1</v>
      </c>
      <c r="E22" s="13">
        <v>449</v>
      </c>
      <c r="F22" s="8">
        <f t="shared" si="0"/>
        <v>3592</v>
      </c>
      <c r="G22" s="20">
        <v>14</v>
      </c>
      <c r="H22" s="20">
        <v>1.5</v>
      </c>
      <c r="I22" s="13">
        <v>1283</v>
      </c>
      <c r="J22" s="8">
        <f t="shared" si="1"/>
        <v>26943</v>
      </c>
      <c r="K22" s="20">
        <v>20</v>
      </c>
      <c r="L22" s="20">
        <v>2</v>
      </c>
      <c r="M22" s="13">
        <v>1283</v>
      </c>
      <c r="N22" s="8">
        <f t="shared" si="2"/>
        <v>51320</v>
      </c>
      <c r="O22" s="20">
        <v>28</v>
      </c>
      <c r="P22" s="20">
        <v>3</v>
      </c>
      <c r="Q22" s="13">
        <v>2000</v>
      </c>
      <c r="R22" s="8">
        <f t="shared" si="3"/>
        <v>168000</v>
      </c>
      <c r="S22" s="4"/>
      <c r="T22" s="4"/>
      <c r="U22" s="4"/>
      <c r="V22" s="4"/>
      <c r="W22" s="4"/>
      <c r="X22" s="4"/>
      <c r="Y22" s="4"/>
      <c r="Z22" s="4"/>
    </row>
    <row r="23" spans="1:26" ht="15" customHeight="1">
      <c r="A23" s="5" t="s">
        <v>320</v>
      </c>
      <c r="B23" s="5" t="s">
        <v>321</v>
      </c>
      <c r="C23" s="20">
        <v>9</v>
      </c>
      <c r="D23" s="20">
        <v>1</v>
      </c>
      <c r="E23" s="13">
        <v>449</v>
      </c>
      <c r="F23" s="8">
        <f t="shared" si="0"/>
        <v>4041</v>
      </c>
      <c r="G23" s="20">
        <v>12</v>
      </c>
      <c r="H23" s="20">
        <v>1.5</v>
      </c>
      <c r="I23" s="13">
        <v>1283</v>
      </c>
      <c r="J23" s="8">
        <f t="shared" si="1"/>
        <v>23094</v>
      </c>
      <c r="K23" s="20">
        <v>16</v>
      </c>
      <c r="L23" s="20">
        <v>2</v>
      </c>
      <c r="M23" s="13">
        <v>1283</v>
      </c>
      <c r="N23" s="8">
        <f t="shared" si="2"/>
        <v>41056</v>
      </c>
      <c r="O23" s="20">
        <v>22</v>
      </c>
      <c r="P23" s="20">
        <v>3</v>
      </c>
      <c r="Q23" s="13">
        <v>1900</v>
      </c>
      <c r="R23" s="8">
        <f t="shared" si="3"/>
        <v>125400</v>
      </c>
      <c r="S23" s="4"/>
      <c r="T23" s="4"/>
      <c r="U23" s="4"/>
      <c r="V23" s="4"/>
      <c r="W23" s="4"/>
      <c r="X23" s="4"/>
      <c r="Y23" s="4"/>
      <c r="Z23" s="4"/>
    </row>
    <row r="24" spans="1:26" ht="24" customHeight="1">
      <c r="A24" s="5" t="s">
        <v>322</v>
      </c>
      <c r="B24" s="5" t="s">
        <v>323</v>
      </c>
      <c r="C24" s="20">
        <v>10</v>
      </c>
      <c r="D24" s="20">
        <v>1.5</v>
      </c>
      <c r="E24" s="13">
        <v>449</v>
      </c>
      <c r="F24" s="8">
        <f t="shared" si="0"/>
        <v>6735</v>
      </c>
      <c r="G24" s="20">
        <v>16</v>
      </c>
      <c r="H24" s="20">
        <v>2.5</v>
      </c>
      <c r="I24" s="13">
        <v>1283</v>
      </c>
      <c r="J24" s="8">
        <f t="shared" si="1"/>
        <v>51320</v>
      </c>
      <c r="K24" s="20">
        <v>28</v>
      </c>
      <c r="L24" s="20">
        <v>4</v>
      </c>
      <c r="M24" s="13">
        <v>1283</v>
      </c>
      <c r="N24" s="8">
        <f t="shared" si="2"/>
        <v>143696</v>
      </c>
      <c r="O24" s="20">
        <v>60</v>
      </c>
      <c r="P24" s="20">
        <v>5</v>
      </c>
      <c r="Q24" s="13">
        <v>2200</v>
      </c>
      <c r="R24" s="8">
        <f t="shared" si="3"/>
        <v>660000</v>
      </c>
      <c r="S24" s="4"/>
      <c r="T24" s="4"/>
      <c r="U24" s="4"/>
      <c r="V24" s="4"/>
      <c r="W24" s="4"/>
      <c r="X24" s="4"/>
      <c r="Y24" s="4"/>
      <c r="Z24" s="4"/>
    </row>
    <row r="25" spans="1:26" ht="24" customHeight="1">
      <c r="A25" s="5" t="s">
        <v>324</v>
      </c>
      <c r="B25" s="5" t="s">
        <v>325</v>
      </c>
      <c r="C25" s="20">
        <v>90</v>
      </c>
      <c r="D25" s="20">
        <v>1</v>
      </c>
      <c r="E25" s="13">
        <v>231</v>
      </c>
      <c r="F25" s="8">
        <f t="shared" si="0"/>
        <v>20790</v>
      </c>
      <c r="G25" s="20">
        <v>260</v>
      </c>
      <c r="H25" s="20">
        <v>1</v>
      </c>
      <c r="I25" s="13">
        <v>231</v>
      </c>
      <c r="J25" s="8">
        <f t="shared" si="1"/>
        <v>60060</v>
      </c>
      <c r="K25" s="20">
        <v>900</v>
      </c>
      <c r="L25" s="20">
        <v>1</v>
      </c>
      <c r="M25" s="13">
        <v>231</v>
      </c>
      <c r="N25" s="8">
        <f t="shared" si="2"/>
        <v>207900</v>
      </c>
      <c r="O25" s="20">
        <v>3500</v>
      </c>
      <c r="P25" s="20">
        <v>1</v>
      </c>
      <c r="Q25" s="13">
        <v>231</v>
      </c>
      <c r="R25" s="8">
        <f t="shared" si="3"/>
        <v>808500</v>
      </c>
      <c r="S25" s="4"/>
      <c r="T25" s="4"/>
      <c r="U25" s="4"/>
      <c r="V25" s="4"/>
      <c r="W25" s="4"/>
      <c r="X25" s="4"/>
      <c r="Y25" s="4"/>
      <c r="Z25" s="4"/>
    </row>
    <row r="26" spans="1:26" ht="15" customHeight="1">
      <c r="A26" s="5" t="s">
        <v>326</v>
      </c>
      <c r="B26" s="5" t="s">
        <v>327</v>
      </c>
      <c r="C26" s="20">
        <v>45</v>
      </c>
      <c r="D26" s="20">
        <v>1</v>
      </c>
      <c r="E26" s="13">
        <v>231</v>
      </c>
      <c r="F26" s="8">
        <f t="shared" si="0"/>
        <v>10395</v>
      </c>
      <c r="G26" s="20">
        <v>100</v>
      </c>
      <c r="H26" s="20">
        <v>1</v>
      </c>
      <c r="I26" s="13">
        <v>231</v>
      </c>
      <c r="J26" s="8">
        <f t="shared" si="1"/>
        <v>23100</v>
      </c>
      <c r="K26" s="20">
        <v>350</v>
      </c>
      <c r="L26" s="20">
        <v>1</v>
      </c>
      <c r="M26" s="13">
        <v>231</v>
      </c>
      <c r="N26" s="8">
        <f t="shared" si="2"/>
        <v>80850</v>
      </c>
      <c r="O26" s="20">
        <v>1200</v>
      </c>
      <c r="P26" s="20">
        <v>1</v>
      </c>
      <c r="Q26" s="13">
        <v>231</v>
      </c>
      <c r="R26" s="8">
        <f t="shared" si="3"/>
        <v>277200</v>
      </c>
      <c r="S26" s="4"/>
      <c r="T26" s="4"/>
      <c r="U26" s="4"/>
      <c r="V26" s="4"/>
      <c r="W26" s="4"/>
      <c r="X26" s="4"/>
      <c r="Y26" s="4"/>
      <c r="Z26" s="4"/>
    </row>
    <row r="27" spans="1:26" ht="15" customHeight="1">
      <c r="A27" s="5" t="s">
        <v>328</v>
      </c>
      <c r="B27" s="5" t="s">
        <v>329</v>
      </c>
      <c r="C27" s="20">
        <v>0</v>
      </c>
      <c r="D27" s="20">
        <v>0</v>
      </c>
      <c r="E27" s="13">
        <v>0</v>
      </c>
      <c r="F27" s="8">
        <f t="shared" si="0"/>
        <v>0</v>
      </c>
      <c r="G27" s="20">
        <v>3</v>
      </c>
      <c r="H27" s="20">
        <v>12</v>
      </c>
      <c r="I27" s="13">
        <v>270</v>
      </c>
      <c r="J27" s="8">
        <f t="shared" si="1"/>
        <v>9720</v>
      </c>
      <c r="K27" s="20">
        <v>5</v>
      </c>
      <c r="L27" s="20">
        <v>28</v>
      </c>
      <c r="M27" s="13">
        <v>270</v>
      </c>
      <c r="N27" s="8">
        <f t="shared" si="2"/>
        <v>37800</v>
      </c>
      <c r="O27" s="20">
        <v>10</v>
      </c>
      <c r="P27" s="20">
        <v>42</v>
      </c>
      <c r="Q27" s="13">
        <v>270</v>
      </c>
      <c r="R27" s="8">
        <f t="shared" si="3"/>
        <v>113400</v>
      </c>
      <c r="S27" s="4"/>
      <c r="T27" s="4"/>
      <c r="U27" s="4"/>
      <c r="V27" s="4"/>
      <c r="W27" s="4"/>
      <c r="X27" s="4"/>
      <c r="Y27" s="4"/>
      <c r="Z27" s="4"/>
    </row>
    <row r="28" spans="1:26" ht="24" customHeight="1">
      <c r="A28" s="5" t="s">
        <v>330</v>
      </c>
      <c r="B28" s="5" t="s">
        <v>331</v>
      </c>
      <c r="C28" s="20">
        <v>10</v>
      </c>
      <c r="D28" s="20">
        <v>1</v>
      </c>
      <c r="E28" s="13">
        <v>270</v>
      </c>
      <c r="F28" s="8">
        <f t="shared" si="0"/>
        <v>2700</v>
      </c>
      <c r="G28" s="20">
        <v>18</v>
      </c>
      <c r="H28" s="20">
        <v>1.5</v>
      </c>
      <c r="I28" s="13">
        <v>270</v>
      </c>
      <c r="J28" s="8">
        <f t="shared" si="1"/>
        <v>7290</v>
      </c>
      <c r="K28" s="20">
        <v>28</v>
      </c>
      <c r="L28" s="20">
        <v>2</v>
      </c>
      <c r="M28" s="13">
        <v>270</v>
      </c>
      <c r="N28" s="8">
        <f t="shared" si="2"/>
        <v>15120</v>
      </c>
      <c r="O28" s="20">
        <v>40</v>
      </c>
      <c r="P28" s="20">
        <v>3</v>
      </c>
      <c r="Q28" s="13">
        <v>270</v>
      </c>
      <c r="R28" s="8">
        <f t="shared" si="3"/>
        <v>32400</v>
      </c>
      <c r="S28" s="4"/>
      <c r="T28" s="4"/>
      <c r="U28" s="4"/>
      <c r="V28" s="4"/>
      <c r="W28" s="4"/>
      <c r="X28" s="4"/>
      <c r="Y28" s="4"/>
      <c r="Z28" s="4"/>
    </row>
    <row r="29" spans="1:26" ht="15" customHeight="1">
      <c r="A29" s="5" t="s">
        <v>332</v>
      </c>
      <c r="B29" s="5" t="s">
        <v>333</v>
      </c>
      <c r="C29" s="20">
        <v>6</v>
      </c>
      <c r="D29" s="20">
        <v>1</v>
      </c>
      <c r="E29" s="13">
        <v>231</v>
      </c>
      <c r="F29" s="8">
        <f t="shared" si="0"/>
        <v>1386</v>
      </c>
      <c r="G29" s="20">
        <v>16</v>
      </c>
      <c r="H29" s="20">
        <v>1</v>
      </c>
      <c r="I29" s="13">
        <v>231</v>
      </c>
      <c r="J29" s="8">
        <f t="shared" si="1"/>
        <v>3696</v>
      </c>
      <c r="K29" s="20">
        <v>30</v>
      </c>
      <c r="L29" s="20">
        <v>1</v>
      </c>
      <c r="M29" s="13">
        <v>231</v>
      </c>
      <c r="N29" s="8">
        <f t="shared" si="2"/>
        <v>6930</v>
      </c>
      <c r="O29" s="20">
        <v>60</v>
      </c>
      <c r="P29" s="20">
        <v>1</v>
      </c>
      <c r="Q29" s="13">
        <v>231</v>
      </c>
      <c r="R29" s="8">
        <f t="shared" si="3"/>
        <v>13860</v>
      </c>
      <c r="S29" s="4"/>
      <c r="T29" s="4"/>
      <c r="U29" s="4"/>
      <c r="V29" s="4"/>
      <c r="W29" s="4"/>
      <c r="X29" s="4"/>
      <c r="Y29" s="4"/>
      <c r="Z29" s="4"/>
    </row>
    <row r="30" spans="1:26" ht="15" customHeight="1">
      <c r="A30" s="48" t="s">
        <v>334</v>
      </c>
      <c r="B30" s="48"/>
      <c r="C30" s="49"/>
      <c r="D30" s="49"/>
      <c r="E30" s="50"/>
      <c r="F30" s="22">
        <f>SUM(F5:F29)</f>
        <v>88856.5</v>
      </c>
      <c r="G30" s="21"/>
      <c r="H30" s="21"/>
      <c r="I30" s="22"/>
      <c r="J30" s="22">
        <f>SUM(J5:J29)</f>
        <v>398649</v>
      </c>
      <c r="K30" s="21"/>
      <c r="L30" s="21"/>
      <c r="M30" s="22"/>
      <c r="N30" s="22">
        <f>SUM(N5:N29)</f>
        <v>895789</v>
      </c>
      <c r="O30" s="21"/>
      <c r="P30" s="21"/>
      <c r="Q30" s="22"/>
      <c r="R30" s="22">
        <f>SUM(R5:R29)</f>
        <v>3329760</v>
      </c>
      <c r="S30" s="4"/>
      <c r="T30" s="4"/>
      <c r="U30" s="4"/>
      <c r="V30" s="4"/>
      <c r="W30" s="4"/>
      <c r="X30" s="4"/>
      <c r="Y30" s="4"/>
      <c r="Z30" s="4"/>
    </row>
    <row r="31" spans="1:26">
      <c r="A31" s="4"/>
      <c r="B31" s="4"/>
      <c r="C31" s="4"/>
      <c r="D31" s="4"/>
      <c r="E31" s="4"/>
      <c r="F31" s="4"/>
      <c r="G31" s="4"/>
      <c r="H31" s="4"/>
      <c r="I31" s="4"/>
      <c r="J31" s="4"/>
      <c r="K31" s="4"/>
      <c r="L31" s="4"/>
      <c r="M31" s="4"/>
      <c r="N31" s="4"/>
      <c r="O31" s="4"/>
      <c r="P31" s="4"/>
      <c r="Q31" s="4"/>
      <c r="R31" s="4"/>
      <c r="S31" s="4"/>
      <c r="T31" s="4"/>
      <c r="U31" s="4"/>
      <c r="V31" s="4"/>
      <c r="W31" s="4"/>
      <c r="X31" s="4"/>
      <c r="Y31" s="4"/>
      <c r="Z31" s="4"/>
    </row>
    <row r="32" spans="1:26">
      <c r="A32" s="4"/>
      <c r="B32" s="4"/>
      <c r="C32" s="4"/>
      <c r="D32" s="4"/>
      <c r="E32" s="4"/>
      <c r="F32" s="4"/>
      <c r="G32" s="4"/>
      <c r="H32" s="4"/>
      <c r="I32" s="4"/>
      <c r="J32" s="4"/>
      <c r="K32" s="4"/>
      <c r="L32" s="4"/>
      <c r="M32" s="4"/>
      <c r="N32" s="4"/>
      <c r="O32" s="4"/>
      <c r="P32" s="4"/>
      <c r="Q32" s="4"/>
      <c r="R32" s="4"/>
      <c r="S32" s="4"/>
      <c r="T32" s="4"/>
      <c r="U32" s="4"/>
      <c r="V32" s="4"/>
      <c r="W32" s="4"/>
      <c r="X32" s="4"/>
      <c r="Y32" s="4"/>
      <c r="Z32" s="4"/>
    </row>
    <row r="33" spans="1:26">
      <c r="A33" s="4"/>
      <c r="B33" s="4"/>
      <c r="C33" s="4"/>
      <c r="D33" s="4"/>
      <c r="E33" s="4"/>
      <c r="F33" s="4"/>
      <c r="G33" s="4"/>
      <c r="H33" s="4"/>
      <c r="I33" s="4"/>
      <c r="J33" s="4"/>
      <c r="K33" s="4"/>
      <c r="L33" s="4"/>
      <c r="M33" s="4"/>
      <c r="N33" s="4"/>
      <c r="O33" s="4"/>
      <c r="P33" s="4"/>
      <c r="Q33" s="4"/>
      <c r="R33" s="4"/>
      <c r="S33" s="4"/>
      <c r="T33" s="4"/>
      <c r="U33" s="4"/>
      <c r="V33" s="4"/>
      <c r="W33" s="4"/>
      <c r="X33" s="4"/>
      <c r="Y33" s="4"/>
      <c r="Z33" s="4"/>
    </row>
    <row r="34" spans="1:26">
      <c r="A34" s="4"/>
      <c r="B34" s="4"/>
      <c r="C34" s="4"/>
      <c r="D34" s="4"/>
      <c r="E34" s="4"/>
      <c r="F34" s="4"/>
      <c r="G34" s="4"/>
      <c r="H34" s="4"/>
      <c r="I34" s="4"/>
      <c r="J34" s="4"/>
      <c r="K34" s="4"/>
      <c r="L34" s="4"/>
      <c r="M34" s="4"/>
      <c r="N34" s="4"/>
      <c r="O34" s="4"/>
      <c r="P34" s="4"/>
      <c r="Q34" s="4"/>
      <c r="R34" s="4"/>
      <c r="S34" s="4"/>
      <c r="T34" s="4"/>
      <c r="U34" s="4"/>
      <c r="V34" s="4"/>
      <c r="W34" s="4"/>
      <c r="X34" s="4"/>
      <c r="Y34" s="4"/>
      <c r="Z34" s="4"/>
    </row>
    <row r="35" spans="1:26">
      <c r="A35" s="4"/>
      <c r="B35" s="4"/>
      <c r="C35" s="4"/>
      <c r="D35" s="4"/>
      <c r="E35" s="4"/>
      <c r="F35" s="4"/>
      <c r="G35" s="4"/>
      <c r="H35" s="4"/>
      <c r="I35" s="4"/>
      <c r="J35" s="4"/>
      <c r="K35" s="4"/>
      <c r="L35" s="4"/>
      <c r="M35" s="4"/>
      <c r="N35" s="4"/>
      <c r="O35" s="4"/>
      <c r="P35" s="4"/>
      <c r="Q35" s="4"/>
      <c r="R35" s="4"/>
      <c r="S35" s="4"/>
      <c r="T35" s="4"/>
      <c r="U35" s="4"/>
      <c r="V35" s="4"/>
      <c r="W35" s="4"/>
      <c r="X35" s="4"/>
      <c r="Y35" s="4"/>
      <c r="Z35" s="4"/>
    </row>
    <row r="36" spans="1:26">
      <c r="A36" s="4"/>
      <c r="B36" s="4"/>
      <c r="C36" s="4"/>
      <c r="D36" s="4"/>
      <c r="E36" s="4"/>
      <c r="F36" s="4"/>
      <c r="G36" s="4"/>
      <c r="H36" s="4"/>
      <c r="I36" s="4"/>
      <c r="J36" s="4"/>
      <c r="K36" s="4"/>
      <c r="L36" s="4"/>
      <c r="M36" s="4"/>
      <c r="N36" s="4"/>
      <c r="O36" s="4"/>
      <c r="P36" s="4"/>
      <c r="Q36" s="4"/>
      <c r="R36" s="4"/>
      <c r="S36" s="4"/>
      <c r="T36" s="4"/>
      <c r="U36" s="4"/>
      <c r="V36" s="4"/>
      <c r="W36" s="4"/>
      <c r="X36" s="4"/>
      <c r="Y36" s="4"/>
      <c r="Z36" s="4"/>
    </row>
    <row r="37" spans="1:26">
      <c r="A37" s="4"/>
      <c r="B37" s="4"/>
      <c r="C37" s="4"/>
      <c r="D37" s="4"/>
      <c r="E37" s="4"/>
      <c r="F37" s="4"/>
      <c r="G37" s="4"/>
      <c r="H37" s="4"/>
      <c r="I37" s="4"/>
      <c r="J37" s="4"/>
      <c r="K37" s="4"/>
      <c r="L37" s="4"/>
      <c r="M37" s="4"/>
      <c r="N37" s="4"/>
      <c r="O37" s="4"/>
      <c r="P37" s="4"/>
      <c r="Q37" s="4"/>
      <c r="R37" s="4"/>
      <c r="S37" s="4"/>
      <c r="T37" s="4"/>
      <c r="U37" s="4"/>
      <c r="V37" s="4"/>
      <c r="W37" s="4"/>
      <c r="X37" s="4"/>
      <c r="Y37" s="4"/>
      <c r="Z37" s="4"/>
    </row>
    <row r="38" spans="1:26">
      <c r="A38" s="4"/>
      <c r="B38" s="4"/>
      <c r="C38" s="4"/>
      <c r="D38" s="4"/>
      <c r="E38" s="4"/>
      <c r="F38" s="4"/>
      <c r="G38" s="4"/>
      <c r="H38" s="4"/>
      <c r="I38" s="4"/>
      <c r="J38" s="4"/>
      <c r="K38" s="4"/>
      <c r="L38" s="4"/>
      <c r="M38" s="4"/>
      <c r="N38" s="4"/>
      <c r="O38" s="4"/>
      <c r="P38" s="4"/>
      <c r="Q38" s="4"/>
      <c r="R38" s="4"/>
      <c r="S38" s="4"/>
      <c r="T38" s="4"/>
      <c r="U38" s="4"/>
      <c r="V38" s="4"/>
      <c r="W38" s="4"/>
      <c r="X38" s="4"/>
      <c r="Y38" s="4"/>
      <c r="Z38" s="4"/>
    </row>
    <row r="39" spans="1:26">
      <c r="A39" s="4"/>
      <c r="B39" s="4"/>
      <c r="C39" s="4"/>
      <c r="D39" s="4"/>
      <c r="E39" s="4"/>
      <c r="F39" s="4"/>
      <c r="G39" s="4"/>
      <c r="H39" s="4"/>
      <c r="I39" s="4"/>
      <c r="J39" s="4"/>
      <c r="K39" s="4"/>
      <c r="L39" s="4"/>
      <c r="M39" s="4"/>
      <c r="N39" s="4"/>
      <c r="O39" s="4"/>
      <c r="P39" s="4"/>
      <c r="Q39" s="4"/>
      <c r="R39" s="4"/>
      <c r="S39" s="4"/>
      <c r="T39" s="4"/>
      <c r="U39" s="4"/>
      <c r="V39" s="4"/>
      <c r="W39" s="4"/>
      <c r="X39" s="4"/>
      <c r="Y39" s="4"/>
      <c r="Z39" s="4"/>
    </row>
    <row r="40" spans="1:26">
      <c r="A40" s="4"/>
      <c r="B40" s="4"/>
      <c r="C40" s="4"/>
      <c r="D40" s="4"/>
      <c r="E40" s="4"/>
      <c r="F40" s="4"/>
      <c r="G40" s="4"/>
      <c r="H40" s="4"/>
      <c r="I40" s="4"/>
      <c r="J40" s="4"/>
      <c r="K40" s="4"/>
      <c r="L40" s="4"/>
      <c r="M40" s="4"/>
      <c r="N40" s="4"/>
      <c r="O40" s="4"/>
      <c r="P40" s="4"/>
      <c r="Q40" s="4"/>
      <c r="R40" s="4"/>
      <c r="S40" s="4"/>
      <c r="T40" s="4"/>
      <c r="U40" s="4"/>
      <c r="V40" s="4"/>
      <c r="W40" s="4"/>
      <c r="X40" s="4"/>
      <c r="Y40" s="4"/>
      <c r="Z40" s="4"/>
    </row>
    <row r="41" spans="1:26">
      <c r="A41" s="4"/>
      <c r="B41" s="4"/>
      <c r="C41" s="4"/>
      <c r="D41" s="4"/>
      <c r="E41" s="4"/>
      <c r="F41" s="4"/>
      <c r="G41" s="4"/>
      <c r="H41" s="4"/>
      <c r="I41" s="4"/>
      <c r="J41" s="4"/>
      <c r="K41" s="4"/>
      <c r="L41" s="4"/>
      <c r="M41" s="4"/>
      <c r="N41" s="4"/>
      <c r="O41" s="4"/>
      <c r="P41" s="4"/>
      <c r="Q41" s="4"/>
      <c r="R41" s="4"/>
      <c r="S41" s="4"/>
      <c r="T41" s="4"/>
      <c r="U41" s="4"/>
      <c r="V41" s="4"/>
      <c r="W41" s="4"/>
      <c r="X41" s="4"/>
      <c r="Y41" s="4"/>
      <c r="Z41" s="4"/>
    </row>
    <row r="42" spans="1:26">
      <c r="A42" s="4"/>
      <c r="B42" s="4"/>
      <c r="C42" s="4"/>
      <c r="D42" s="4"/>
      <c r="E42" s="4"/>
      <c r="F42" s="4"/>
      <c r="G42" s="4"/>
      <c r="H42" s="4"/>
      <c r="I42" s="4"/>
      <c r="J42" s="4"/>
      <c r="K42" s="4"/>
      <c r="L42" s="4"/>
      <c r="M42" s="4"/>
      <c r="N42" s="4"/>
      <c r="O42" s="4"/>
      <c r="P42" s="4"/>
      <c r="Q42" s="4"/>
      <c r="R42" s="4"/>
      <c r="S42" s="4"/>
      <c r="T42" s="4"/>
      <c r="U42" s="4"/>
      <c r="V42" s="4"/>
      <c r="W42" s="4"/>
      <c r="X42" s="4"/>
      <c r="Y42" s="4"/>
      <c r="Z42" s="4"/>
    </row>
    <row r="43" spans="1:26">
      <c r="A43" s="4"/>
      <c r="B43" s="4"/>
      <c r="C43" s="4"/>
      <c r="D43" s="4"/>
      <c r="E43" s="4"/>
      <c r="F43" s="4"/>
      <c r="G43" s="4"/>
      <c r="H43" s="4"/>
      <c r="I43" s="4"/>
      <c r="J43" s="4"/>
      <c r="K43" s="4"/>
      <c r="L43" s="4"/>
      <c r="M43" s="4"/>
      <c r="N43" s="4"/>
      <c r="O43" s="4"/>
      <c r="P43" s="4"/>
      <c r="Q43" s="4"/>
      <c r="R43" s="4"/>
      <c r="S43" s="4"/>
      <c r="T43" s="4"/>
      <c r="U43" s="4"/>
      <c r="V43" s="4"/>
      <c r="W43" s="4"/>
      <c r="X43" s="4"/>
      <c r="Y43" s="4"/>
      <c r="Z43" s="4"/>
    </row>
    <row r="44" spans="1:26">
      <c r="A44" s="4"/>
      <c r="B44" s="4"/>
      <c r="C44" s="4"/>
      <c r="D44" s="4"/>
      <c r="E44" s="4"/>
      <c r="F44" s="4"/>
      <c r="G44" s="4"/>
      <c r="H44" s="4"/>
      <c r="I44" s="4"/>
      <c r="J44" s="4"/>
      <c r="K44" s="4"/>
      <c r="L44" s="4"/>
      <c r="M44" s="4"/>
      <c r="N44" s="4"/>
      <c r="O44" s="4"/>
      <c r="P44" s="4"/>
      <c r="Q44" s="4"/>
      <c r="R44" s="4"/>
      <c r="S44" s="4"/>
      <c r="T44" s="4"/>
      <c r="U44" s="4"/>
      <c r="V44" s="4"/>
      <c r="W44" s="4"/>
      <c r="X44" s="4"/>
      <c r="Y44" s="4"/>
      <c r="Z44" s="4"/>
    </row>
    <row r="45" spans="1:26">
      <c r="A45" s="4"/>
      <c r="B45" s="4"/>
      <c r="C45" s="4"/>
      <c r="D45" s="4"/>
      <c r="E45" s="4"/>
      <c r="F45" s="4"/>
      <c r="G45" s="4"/>
      <c r="H45" s="4"/>
      <c r="I45" s="4"/>
      <c r="J45" s="4"/>
      <c r="K45" s="4"/>
      <c r="L45" s="4"/>
      <c r="M45" s="4"/>
      <c r="N45" s="4"/>
      <c r="O45" s="4"/>
      <c r="P45" s="4"/>
      <c r="Q45" s="4"/>
      <c r="R45" s="4"/>
      <c r="S45" s="4"/>
      <c r="T45" s="4"/>
      <c r="U45" s="4"/>
      <c r="V45" s="4"/>
      <c r="W45" s="4"/>
      <c r="X45" s="4"/>
      <c r="Y45" s="4"/>
      <c r="Z45" s="4"/>
    </row>
    <row r="46" spans="1:26">
      <c r="A46" s="4"/>
      <c r="B46" s="4"/>
      <c r="C46" s="4"/>
      <c r="D46" s="4"/>
      <c r="E46" s="4"/>
      <c r="F46" s="4"/>
      <c r="G46" s="4"/>
      <c r="H46" s="4"/>
      <c r="I46" s="4"/>
      <c r="J46" s="4"/>
      <c r="K46" s="4"/>
      <c r="L46" s="4"/>
      <c r="M46" s="4"/>
      <c r="N46" s="4"/>
      <c r="O46" s="4"/>
      <c r="P46" s="4"/>
      <c r="Q46" s="4"/>
      <c r="R46" s="4"/>
      <c r="S46" s="4"/>
      <c r="T46" s="4"/>
      <c r="U46" s="4"/>
      <c r="V46" s="4"/>
      <c r="W46" s="4"/>
      <c r="X46" s="4"/>
      <c r="Y46" s="4"/>
      <c r="Z46" s="4"/>
    </row>
    <row r="47" spans="1:26">
      <c r="A47" s="4"/>
      <c r="B47" s="4"/>
      <c r="C47" s="4"/>
      <c r="D47" s="4"/>
      <c r="E47" s="4"/>
      <c r="F47" s="4"/>
      <c r="G47" s="4"/>
      <c r="H47" s="4"/>
      <c r="I47" s="4"/>
      <c r="J47" s="4"/>
      <c r="K47" s="4"/>
      <c r="L47" s="4"/>
      <c r="M47" s="4"/>
      <c r="N47" s="4"/>
      <c r="O47" s="4"/>
      <c r="P47" s="4"/>
      <c r="Q47" s="4"/>
      <c r="R47" s="4"/>
      <c r="S47" s="4"/>
      <c r="T47" s="4"/>
      <c r="U47" s="4"/>
      <c r="V47" s="4"/>
      <c r="W47" s="4"/>
      <c r="X47" s="4"/>
      <c r="Y47" s="4"/>
      <c r="Z47" s="4"/>
    </row>
    <row r="48" spans="1:26">
      <c r="A48" s="4"/>
      <c r="B48" s="4"/>
      <c r="C48" s="4"/>
      <c r="D48" s="4"/>
      <c r="E48" s="4"/>
      <c r="F48" s="4"/>
      <c r="G48" s="4"/>
      <c r="H48" s="4"/>
      <c r="I48" s="4"/>
      <c r="J48" s="4"/>
      <c r="K48" s="4"/>
      <c r="L48" s="4"/>
      <c r="M48" s="4"/>
      <c r="N48" s="4"/>
      <c r="O48" s="4"/>
      <c r="P48" s="4"/>
      <c r="Q48" s="4"/>
      <c r="R48" s="4"/>
      <c r="S48" s="4"/>
      <c r="T48" s="4"/>
      <c r="U48" s="4"/>
      <c r="V48" s="4"/>
      <c r="W48" s="4"/>
      <c r="X48" s="4"/>
      <c r="Y48" s="4"/>
      <c r="Z48" s="4"/>
    </row>
    <row r="49" spans="1:26">
      <c r="A49" s="4"/>
      <c r="B49" s="4"/>
      <c r="C49" s="4"/>
      <c r="D49" s="4"/>
      <c r="E49" s="4"/>
      <c r="F49" s="4"/>
      <c r="G49" s="4"/>
      <c r="H49" s="4"/>
      <c r="I49" s="4"/>
      <c r="J49" s="4"/>
      <c r="K49" s="4"/>
      <c r="L49" s="4"/>
      <c r="M49" s="4"/>
      <c r="N49" s="4"/>
      <c r="O49" s="4"/>
      <c r="P49" s="4"/>
      <c r="Q49" s="4"/>
      <c r="R49" s="4"/>
      <c r="S49" s="4"/>
      <c r="T49" s="4"/>
      <c r="U49" s="4"/>
      <c r="V49" s="4"/>
      <c r="W49" s="4"/>
      <c r="X49" s="4"/>
      <c r="Y49" s="4"/>
      <c r="Z49" s="4"/>
    </row>
    <row r="50" spans="1:26">
      <c r="A50" s="4"/>
      <c r="B50" s="4"/>
      <c r="C50" s="4"/>
      <c r="D50" s="4"/>
      <c r="E50" s="4"/>
      <c r="F50" s="4"/>
      <c r="G50" s="4"/>
      <c r="H50" s="4"/>
      <c r="I50" s="4"/>
      <c r="J50" s="4"/>
      <c r="K50" s="4"/>
      <c r="L50" s="4"/>
      <c r="M50" s="4"/>
      <c r="N50" s="4"/>
      <c r="O50" s="4"/>
      <c r="P50" s="4"/>
      <c r="Q50" s="4"/>
      <c r="R50" s="4"/>
      <c r="S50" s="4"/>
      <c r="T50" s="4"/>
      <c r="U50" s="4"/>
      <c r="V50" s="4"/>
      <c r="W50" s="4"/>
      <c r="X50" s="4"/>
      <c r="Y50" s="4"/>
      <c r="Z50" s="4"/>
    </row>
    <row r="51" spans="1:26">
      <c r="A51" s="4"/>
      <c r="B51" s="4"/>
      <c r="C51" s="4"/>
      <c r="D51" s="4"/>
      <c r="E51" s="4"/>
      <c r="F51" s="4"/>
      <c r="G51" s="4"/>
      <c r="H51" s="4"/>
      <c r="I51" s="4"/>
      <c r="J51" s="4"/>
      <c r="K51" s="4"/>
      <c r="L51" s="4"/>
      <c r="M51" s="4"/>
      <c r="N51" s="4"/>
      <c r="O51" s="4"/>
      <c r="P51" s="4"/>
      <c r="Q51" s="4"/>
      <c r="R51" s="4"/>
      <c r="S51" s="4"/>
      <c r="T51" s="4"/>
      <c r="U51" s="4"/>
      <c r="V51" s="4"/>
      <c r="W51" s="4"/>
      <c r="X51" s="4"/>
      <c r="Y51" s="4"/>
      <c r="Z51" s="4"/>
    </row>
    <row r="52" spans="1:26">
      <c r="A52" s="4"/>
      <c r="B52" s="4"/>
      <c r="C52" s="4"/>
      <c r="D52" s="4"/>
      <c r="E52" s="4"/>
      <c r="F52" s="4"/>
      <c r="G52" s="4"/>
      <c r="H52" s="4"/>
      <c r="I52" s="4"/>
      <c r="J52" s="4"/>
      <c r="K52" s="4"/>
      <c r="L52" s="4"/>
      <c r="M52" s="4"/>
      <c r="N52" s="4"/>
      <c r="O52" s="4"/>
      <c r="P52" s="4"/>
      <c r="Q52" s="4"/>
      <c r="R52" s="4"/>
      <c r="S52" s="4"/>
      <c r="T52" s="4"/>
      <c r="U52" s="4"/>
      <c r="V52" s="4"/>
      <c r="W52" s="4"/>
      <c r="X52" s="4"/>
      <c r="Y52" s="4"/>
      <c r="Z52" s="4"/>
    </row>
    <row r="53" spans="1:26">
      <c r="A53" s="4"/>
      <c r="B53" s="4"/>
      <c r="C53" s="4"/>
      <c r="D53" s="4"/>
      <c r="E53" s="4"/>
      <c r="F53" s="4"/>
      <c r="G53" s="4"/>
      <c r="H53" s="4"/>
      <c r="I53" s="4"/>
      <c r="J53" s="4"/>
      <c r="K53" s="4"/>
      <c r="L53" s="4"/>
      <c r="M53" s="4"/>
      <c r="N53" s="4"/>
      <c r="O53" s="4"/>
      <c r="P53" s="4"/>
      <c r="Q53" s="4"/>
      <c r="R53" s="4"/>
      <c r="S53" s="4"/>
      <c r="T53" s="4"/>
      <c r="U53" s="4"/>
      <c r="V53" s="4"/>
      <c r="W53" s="4"/>
      <c r="X53" s="4"/>
      <c r="Y53" s="4"/>
      <c r="Z53" s="4"/>
    </row>
    <row r="54" spans="1:26">
      <c r="A54" s="4"/>
      <c r="B54" s="4"/>
      <c r="C54" s="4"/>
      <c r="D54" s="4"/>
      <c r="E54" s="4"/>
      <c r="F54" s="4"/>
      <c r="G54" s="4"/>
      <c r="H54" s="4"/>
      <c r="I54" s="4"/>
      <c r="J54" s="4"/>
      <c r="K54" s="4"/>
      <c r="L54" s="4"/>
      <c r="M54" s="4"/>
      <c r="N54" s="4"/>
      <c r="O54" s="4"/>
      <c r="P54" s="4"/>
      <c r="Q54" s="4"/>
      <c r="R54" s="4"/>
      <c r="S54" s="4"/>
      <c r="T54" s="4"/>
      <c r="U54" s="4"/>
      <c r="V54" s="4"/>
      <c r="W54" s="4"/>
      <c r="X54" s="4"/>
      <c r="Y54" s="4"/>
      <c r="Z54" s="4"/>
    </row>
    <row r="55" spans="1:26">
      <c r="A55" s="4"/>
      <c r="B55" s="4"/>
      <c r="C55" s="4"/>
      <c r="D55" s="4"/>
      <c r="E55" s="4"/>
      <c r="F55" s="4"/>
      <c r="G55" s="4"/>
      <c r="H55" s="4"/>
      <c r="I55" s="4"/>
      <c r="J55" s="4"/>
      <c r="K55" s="4"/>
      <c r="L55" s="4"/>
      <c r="M55" s="4"/>
      <c r="N55" s="4"/>
      <c r="O55" s="4"/>
      <c r="P55" s="4"/>
      <c r="Q55" s="4"/>
      <c r="R55" s="4"/>
      <c r="S55" s="4"/>
      <c r="T55" s="4"/>
      <c r="U55" s="4"/>
      <c r="V55" s="4"/>
      <c r="W55" s="4"/>
      <c r="X55" s="4"/>
      <c r="Y55" s="4"/>
      <c r="Z55" s="4"/>
    </row>
    <row r="56" spans="1:26">
      <c r="A56" s="4"/>
      <c r="B56" s="4"/>
      <c r="C56" s="4"/>
      <c r="D56" s="4"/>
      <c r="E56" s="4"/>
      <c r="F56" s="4"/>
      <c r="G56" s="4"/>
      <c r="H56" s="4"/>
      <c r="I56" s="4"/>
      <c r="J56" s="4"/>
      <c r="K56" s="4"/>
      <c r="L56" s="4"/>
      <c r="M56" s="4"/>
      <c r="N56" s="4"/>
      <c r="O56" s="4"/>
      <c r="P56" s="4"/>
      <c r="Q56" s="4"/>
      <c r="R56" s="4"/>
      <c r="S56" s="4"/>
      <c r="T56" s="4"/>
      <c r="U56" s="4"/>
      <c r="V56" s="4"/>
      <c r="W56" s="4"/>
      <c r="X56" s="4"/>
      <c r="Y56" s="4"/>
      <c r="Z56" s="4"/>
    </row>
    <row r="57" spans="1:26">
      <c r="A57" s="4"/>
      <c r="B57" s="4"/>
      <c r="C57" s="4"/>
      <c r="D57" s="4"/>
      <c r="E57" s="4"/>
      <c r="F57" s="4"/>
      <c r="G57" s="4"/>
      <c r="H57" s="4"/>
      <c r="I57" s="4"/>
      <c r="J57" s="4"/>
      <c r="K57" s="4"/>
      <c r="L57" s="4"/>
      <c r="M57" s="4"/>
      <c r="N57" s="4"/>
      <c r="O57" s="4"/>
      <c r="P57" s="4"/>
      <c r="Q57" s="4"/>
      <c r="R57" s="4"/>
      <c r="S57" s="4"/>
      <c r="T57" s="4"/>
      <c r="U57" s="4"/>
      <c r="V57" s="4"/>
      <c r="W57" s="4"/>
      <c r="X57" s="4"/>
      <c r="Y57" s="4"/>
      <c r="Z57" s="4"/>
    </row>
    <row r="58" spans="1:26">
      <c r="A58" s="4"/>
      <c r="B58" s="4"/>
      <c r="C58" s="4"/>
      <c r="D58" s="4"/>
      <c r="E58" s="4"/>
      <c r="F58" s="4"/>
      <c r="G58" s="4"/>
      <c r="H58" s="4"/>
      <c r="I58" s="4"/>
      <c r="J58" s="4"/>
      <c r="K58" s="4"/>
      <c r="L58" s="4"/>
      <c r="M58" s="4"/>
      <c r="N58" s="4"/>
      <c r="O58" s="4"/>
      <c r="P58" s="4"/>
      <c r="Q58" s="4"/>
      <c r="R58" s="4"/>
      <c r="S58" s="4"/>
      <c r="T58" s="4"/>
      <c r="U58" s="4"/>
      <c r="V58" s="4"/>
      <c r="W58" s="4"/>
      <c r="X58" s="4"/>
      <c r="Y58" s="4"/>
      <c r="Z58" s="4"/>
    </row>
    <row r="59" spans="1:26">
      <c r="A59" s="4"/>
      <c r="B59" s="4"/>
      <c r="C59" s="4"/>
      <c r="D59" s="4"/>
      <c r="E59" s="4"/>
      <c r="F59" s="4"/>
      <c r="G59" s="4"/>
      <c r="H59" s="4"/>
      <c r="I59" s="4"/>
      <c r="J59" s="4"/>
      <c r="K59" s="4"/>
      <c r="L59" s="4"/>
      <c r="M59" s="4"/>
      <c r="N59" s="4"/>
      <c r="O59" s="4"/>
      <c r="P59" s="4"/>
      <c r="Q59" s="4"/>
      <c r="R59" s="4"/>
      <c r="S59" s="4"/>
      <c r="T59" s="4"/>
      <c r="U59" s="4"/>
      <c r="V59" s="4"/>
      <c r="W59" s="4"/>
      <c r="X59" s="4"/>
      <c r="Y59" s="4"/>
      <c r="Z59" s="4"/>
    </row>
    <row r="60" spans="1:26">
      <c r="A60" s="4"/>
      <c r="B60" s="4"/>
      <c r="C60" s="4"/>
      <c r="D60" s="4"/>
      <c r="E60" s="4"/>
      <c r="F60" s="4"/>
      <c r="G60" s="4"/>
      <c r="H60" s="4"/>
      <c r="I60" s="4"/>
      <c r="J60" s="4"/>
      <c r="K60" s="4"/>
      <c r="L60" s="4"/>
      <c r="M60" s="4"/>
      <c r="N60" s="4"/>
      <c r="O60" s="4"/>
      <c r="P60" s="4"/>
      <c r="Q60" s="4"/>
      <c r="R60" s="4"/>
      <c r="S60" s="4"/>
      <c r="T60" s="4"/>
      <c r="U60" s="4"/>
      <c r="V60" s="4"/>
      <c r="W60" s="4"/>
      <c r="X60" s="4"/>
      <c r="Y60" s="4"/>
      <c r="Z60" s="4"/>
    </row>
    <row r="61" spans="1:26">
      <c r="A61" s="4"/>
      <c r="B61" s="4"/>
      <c r="C61" s="4"/>
      <c r="D61" s="4"/>
      <c r="E61" s="4"/>
      <c r="F61" s="4"/>
      <c r="G61" s="4"/>
      <c r="H61" s="4"/>
      <c r="I61" s="4"/>
      <c r="J61" s="4"/>
      <c r="K61" s="4"/>
      <c r="L61" s="4"/>
      <c r="M61" s="4"/>
      <c r="N61" s="4"/>
      <c r="O61" s="4"/>
      <c r="P61" s="4"/>
      <c r="Q61" s="4"/>
      <c r="R61" s="4"/>
      <c r="S61" s="4"/>
      <c r="T61" s="4"/>
      <c r="U61" s="4"/>
      <c r="V61" s="4"/>
      <c r="W61" s="4"/>
      <c r="X61" s="4"/>
      <c r="Y61" s="4"/>
      <c r="Z61" s="4"/>
    </row>
    <row r="62" spans="1:26">
      <c r="A62" s="4"/>
      <c r="B62" s="4"/>
      <c r="C62" s="4"/>
      <c r="D62" s="4"/>
      <c r="E62" s="4"/>
      <c r="F62" s="4"/>
      <c r="G62" s="4"/>
      <c r="H62" s="4"/>
      <c r="I62" s="4"/>
      <c r="J62" s="4"/>
      <c r="K62" s="4"/>
      <c r="L62" s="4"/>
      <c r="M62" s="4"/>
      <c r="N62" s="4"/>
      <c r="O62" s="4"/>
      <c r="P62" s="4"/>
      <c r="Q62" s="4"/>
      <c r="R62" s="4"/>
      <c r="S62" s="4"/>
      <c r="T62" s="4"/>
      <c r="U62" s="4"/>
      <c r="V62" s="4"/>
      <c r="W62" s="4"/>
      <c r="X62" s="4"/>
      <c r="Y62" s="4"/>
      <c r="Z62" s="4"/>
    </row>
    <row r="63" spans="1:26">
      <c r="A63" s="4"/>
      <c r="B63" s="4"/>
      <c r="C63" s="4"/>
      <c r="D63" s="4"/>
      <c r="E63" s="4"/>
      <c r="F63" s="4"/>
      <c r="G63" s="4"/>
      <c r="H63" s="4"/>
      <c r="I63" s="4"/>
      <c r="J63" s="4"/>
      <c r="K63" s="4"/>
      <c r="L63" s="4"/>
      <c r="M63" s="4"/>
      <c r="N63" s="4"/>
      <c r="O63" s="4"/>
      <c r="P63" s="4"/>
      <c r="Q63" s="4"/>
      <c r="R63" s="4"/>
      <c r="S63" s="4"/>
      <c r="T63" s="4"/>
      <c r="U63" s="4"/>
      <c r="V63" s="4"/>
      <c r="W63" s="4"/>
      <c r="X63" s="4"/>
      <c r="Y63" s="4"/>
      <c r="Z63" s="4"/>
    </row>
    <row r="64" spans="1:26">
      <c r="A64" s="4"/>
      <c r="B64" s="4"/>
      <c r="C64" s="4"/>
      <c r="D64" s="4"/>
      <c r="E64" s="4"/>
      <c r="F64" s="4"/>
      <c r="G64" s="4"/>
      <c r="H64" s="4"/>
      <c r="I64" s="4"/>
      <c r="J64" s="4"/>
      <c r="K64" s="4"/>
      <c r="L64" s="4"/>
      <c r="M64" s="4"/>
      <c r="N64" s="4"/>
      <c r="O64" s="4"/>
      <c r="P64" s="4"/>
      <c r="Q64" s="4"/>
      <c r="R64" s="4"/>
      <c r="S64" s="4"/>
      <c r="T64" s="4"/>
      <c r="U64" s="4"/>
      <c r="V64" s="4"/>
      <c r="W64" s="4"/>
      <c r="X64" s="4"/>
      <c r="Y64" s="4"/>
      <c r="Z64" s="4"/>
    </row>
    <row r="65" spans="1:26">
      <c r="A65" s="4"/>
      <c r="B65" s="4"/>
      <c r="C65" s="4"/>
      <c r="D65" s="4"/>
      <c r="E65" s="4"/>
      <c r="F65" s="4"/>
      <c r="G65" s="4"/>
      <c r="H65" s="4"/>
      <c r="I65" s="4"/>
      <c r="J65" s="4"/>
      <c r="K65" s="4"/>
      <c r="L65" s="4"/>
      <c r="M65" s="4"/>
      <c r="N65" s="4"/>
      <c r="O65" s="4"/>
      <c r="P65" s="4"/>
      <c r="Q65" s="4"/>
      <c r="R65" s="4"/>
      <c r="S65" s="4"/>
      <c r="T65" s="4"/>
      <c r="U65" s="4"/>
      <c r="V65" s="4"/>
      <c r="W65" s="4"/>
      <c r="X65" s="4"/>
      <c r="Y65" s="4"/>
      <c r="Z65" s="4"/>
    </row>
    <row r="66" spans="1:26">
      <c r="A66" s="4"/>
      <c r="B66" s="4"/>
      <c r="C66" s="4"/>
      <c r="D66" s="4"/>
      <c r="E66" s="4"/>
      <c r="F66" s="4"/>
      <c r="G66" s="4"/>
      <c r="H66" s="4"/>
      <c r="I66" s="4"/>
      <c r="J66" s="4"/>
      <c r="K66" s="4"/>
      <c r="L66" s="4"/>
      <c r="M66" s="4"/>
      <c r="N66" s="4"/>
      <c r="O66" s="4"/>
      <c r="P66" s="4"/>
      <c r="Q66" s="4"/>
      <c r="R66" s="4"/>
      <c r="S66" s="4"/>
      <c r="T66" s="4"/>
      <c r="U66" s="4"/>
      <c r="V66" s="4"/>
      <c r="W66" s="4"/>
      <c r="X66" s="4"/>
      <c r="Y66" s="4"/>
      <c r="Z66" s="4"/>
    </row>
    <row r="67" spans="1:26">
      <c r="A67" s="4"/>
      <c r="B67" s="4"/>
      <c r="C67" s="4"/>
      <c r="D67" s="4"/>
      <c r="E67" s="4"/>
      <c r="F67" s="4"/>
      <c r="G67" s="4"/>
      <c r="H67" s="4"/>
      <c r="I67" s="4"/>
      <c r="J67" s="4"/>
      <c r="K67" s="4"/>
      <c r="L67" s="4"/>
      <c r="M67" s="4"/>
      <c r="N67" s="4"/>
      <c r="O67" s="4"/>
      <c r="P67" s="4"/>
      <c r="Q67" s="4"/>
      <c r="R67" s="4"/>
      <c r="S67" s="4"/>
      <c r="T67" s="4"/>
      <c r="U67" s="4"/>
      <c r="V67" s="4"/>
      <c r="W67" s="4"/>
      <c r="X67" s="4"/>
      <c r="Y67" s="4"/>
      <c r="Z67" s="4"/>
    </row>
    <row r="68" spans="1:26">
      <c r="A68" s="4"/>
      <c r="B68" s="4"/>
      <c r="C68" s="4"/>
      <c r="D68" s="4"/>
      <c r="E68" s="4"/>
      <c r="F68" s="4"/>
      <c r="G68" s="4"/>
      <c r="H68" s="4"/>
      <c r="I68" s="4"/>
      <c r="J68" s="4"/>
      <c r="K68" s="4"/>
      <c r="L68" s="4"/>
      <c r="M68" s="4"/>
      <c r="N68" s="4"/>
      <c r="O68" s="4"/>
      <c r="P68" s="4"/>
      <c r="Q68" s="4"/>
      <c r="R68" s="4"/>
      <c r="S68" s="4"/>
      <c r="T68" s="4"/>
      <c r="U68" s="4"/>
      <c r="V68" s="4"/>
      <c r="W68" s="4"/>
      <c r="X68" s="4"/>
      <c r="Y68" s="4"/>
      <c r="Z68" s="4"/>
    </row>
    <row r="69" spans="1:26">
      <c r="A69" s="4"/>
      <c r="B69" s="4"/>
      <c r="C69" s="4"/>
      <c r="D69" s="4"/>
      <c r="E69" s="4"/>
      <c r="F69" s="4"/>
      <c r="G69" s="4"/>
      <c r="H69" s="4"/>
      <c r="I69" s="4"/>
      <c r="J69" s="4"/>
      <c r="K69" s="4"/>
      <c r="L69" s="4"/>
      <c r="M69" s="4"/>
      <c r="N69" s="4"/>
      <c r="O69" s="4"/>
      <c r="P69" s="4"/>
      <c r="Q69" s="4"/>
      <c r="R69" s="4"/>
      <c r="S69" s="4"/>
      <c r="T69" s="4"/>
      <c r="U69" s="4"/>
      <c r="V69" s="4"/>
      <c r="W69" s="4"/>
      <c r="X69" s="4"/>
      <c r="Y69" s="4"/>
      <c r="Z69" s="4"/>
    </row>
    <row r="70" spans="1:26">
      <c r="A70" s="4"/>
      <c r="B70" s="4"/>
      <c r="C70" s="4"/>
      <c r="D70" s="4"/>
      <c r="E70" s="4"/>
      <c r="F70" s="4"/>
      <c r="G70" s="4"/>
      <c r="H70" s="4"/>
      <c r="I70" s="4"/>
      <c r="J70" s="4"/>
      <c r="K70" s="4"/>
      <c r="L70" s="4"/>
      <c r="M70" s="4"/>
      <c r="N70" s="4"/>
      <c r="O70" s="4"/>
      <c r="P70" s="4"/>
      <c r="Q70" s="4"/>
      <c r="R70" s="4"/>
      <c r="S70" s="4"/>
      <c r="T70" s="4"/>
      <c r="U70" s="4"/>
      <c r="V70" s="4"/>
      <c r="W70" s="4"/>
      <c r="X70" s="4"/>
      <c r="Y70" s="4"/>
      <c r="Z70" s="4"/>
    </row>
    <row r="71" spans="1:26">
      <c r="A71" s="4"/>
      <c r="B71" s="4"/>
      <c r="C71" s="4"/>
      <c r="D71" s="4"/>
      <c r="E71" s="4"/>
      <c r="F71" s="4"/>
      <c r="G71" s="4"/>
      <c r="H71" s="4"/>
      <c r="I71" s="4"/>
      <c r="J71" s="4"/>
      <c r="K71" s="4"/>
      <c r="L71" s="4"/>
      <c r="M71" s="4"/>
      <c r="N71" s="4"/>
      <c r="O71" s="4"/>
      <c r="P71" s="4"/>
      <c r="Q71" s="4"/>
      <c r="R71" s="4"/>
      <c r="S71" s="4"/>
      <c r="T71" s="4"/>
      <c r="U71" s="4"/>
      <c r="V71" s="4"/>
      <c r="W71" s="4"/>
      <c r="X71" s="4"/>
      <c r="Y71" s="4"/>
      <c r="Z71" s="4"/>
    </row>
    <row r="72" spans="1:26">
      <c r="A72" s="4"/>
      <c r="B72" s="4"/>
      <c r="C72" s="4"/>
      <c r="D72" s="4"/>
      <c r="E72" s="4"/>
      <c r="F72" s="4"/>
      <c r="G72" s="4"/>
      <c r="H72" s="4"/>
      <c r="I72" s="4"/>
      <c r="J72" s="4"/>
      <c r="K72" s="4"/>
      <c r="L72" s="4"/>
      <c r="M72" s="4"/>
      <c r="N72" s="4"/>
      <c r="O72" s="4"/>
      <c r="P72" s="4"/>
      <c r="Q72" s="4"/>
      <c r="R72" s="4"/>
      <c r="S72" s="4"/>
      <c r="T72" s="4"/>
      <c r="U72" s="4"/>
      <c r="V72" s="4"/>
      <c r="W72" s="4"/>
      <c r="X72" s="4"/>
      <c r="Y72" s="4"/>
      <c r="Z72" s="4"/>
    </row>
    <row r="73" spans="1:26">
      <c r="A73" s="4"/>
      <c r="B73" s="4"/>
      <c r="C73" s="4"/>
      <c r="D73" s="4"/>
      <c r="E73" s="4"/>
      <c r="F73" s="4"/>
      <c r="G73" s="4"/>
      <c r="H73" s="4"/>
      <c r="I73" s="4"/>
      <c r="J73" s="4"/>
      <c r="K73" s="4"/>
      <c r="L73" s="4"/>
      <c r="M73" s="4"/>
      <c r="N73" s="4"/>
      <c r="O73" s="4"/>
      <c r="P73" s="4"/>
      <c r="Q73" s="4"/>
      <c r="R73" s="4"/>
      <c r="S73" s="4"/>
      <c r="T73" s="4"/>
      <c r="U73" s="4"/>
      <c r="V73" s="4"/>
      <c r="W73" s="4"/>
      <c r="X73" s="4"/>
      <c r="Y73" s="4"/>
      <c r="Z73" s="4"/>
    </row>
    <row r="74" spans="1:26">
      <c r="A74" s="4"/>
      <c r="B74" s="4"/>
      <c r="C74" s="4"/>
      <c r="D74" s="4"/>
      <c r="E74" s="4"/>
      <c r="F74" s="4"/>
      <c r="G74" s="4"/>
      <c r="H74" s="4"/>
      <c r="I74" s="4"/>
      <c r="J74" s="4"/>
      <c r="K74" s="4"/>
      <c r="L74" s="4"/>
      <c r="M74" s="4"/>
      <c r="N74" s="4"/>
      <c r="O74" s="4"/>
      <c r="P74" s="4"/>
      <c r="Q74" s="4"/>
      <c r="R74" s="4"/>
      <c r="S74" s="4"/>
      <c r="T74" s="4"/>
      <c r="U74" s="4"/>
      <c r="V74" s="4"/>
      <c r="W74" s="4"/>
      <c r="X74" s="4"/>
      <c r="Y74" s="4"/>
      <c r="Z74" s="4"/>
    </row>
    <row r="75" spans="1:26">
      <c r="A75" s="4"/>
      <c r="B75" s="4"/>
      <c r="C75" s="4"/>
      <c r="D75" s="4"/>
      <c r="E75" s="4"/>
      <c r="F75" s="4"/>
      <c r="G75" s="4"/>
      <c r="H75" s="4"/>
      <c r="I75" s="4"/>
      <c r="J75" s="4"/>
      <c r="K75" s="4"/>
      <c r="L75" s="4"/>
      <c r="M75" s="4"/>
      <c r="N75" s="4"/>
      <c r="O75" s="4"/>
      <c r="P75" s="4"/>
      <c r="Q75" s="4"/>
      <c r="R75" s="4"/>
      <c r="S75" s="4"/>
      <c r="T75" s="4"/>
      <c r="U75" s="4"/>
      <c r="V75" s="4"/>
      <c r="W75" s="4"/>
      <c r="X75" s="4"/>
      <c r="Y75" s="4"/>
      <c r="Z75" s="4"/>
    </row>
    <row r="76" spans="1:26">
      <c r="A76" s="4"/>
      <c r="B76" s="4"/>
      <c r="C76" s="4"/>
      <c r="D76" s="4"/>
      <c r="E76" s="4"/>
      <c r="F76" s="4"/>
      <c r="G76" s="4"/>
      <c r="H76" s="4"/>
      <c r="I76" s="4"/>
      <c r="J76" s="4"/>
      <c r="K76" s="4"/>
      <c r="L76" s="4"/>
      <c r="M76" s="4"/>
      <c r="N76" s="4"/>
      <c r="O76" s="4"/>
      <c r="P76" s="4"/>
      <c r="Q76" s="4"/>
      <c r="R76" s="4"/>
      <c r="S76" s="4"/>
      <c r="T76" s="4"/>
      <c r="U76" s="4"/>
      <c r="V76" s="4"/>
      <c r="W76" s="4"/>
      <c r="X76" s="4"/>
      <c r="Y76" s="4"/>
      <c r="Z76" s="4"/>
    </row>
    <row r="77" spans="1:26">
      <c r="A77" s="4"/>
      <c r="B77" s="4"/>
      <c r="C77" s="4"/>
      <c r="D77" s="4"/>
      <c r="E77" s="4"/>
      <c r="F77" s="4"/>
      <c r="G77" s="4"/>
      <c r="H77" s="4"/>
      <c r="I77" s="4"/>
      <c r="J77" s="4"/>
      <c r="K77" s="4"/>
      <c r="L77" s="4"/>
      <c r="M77" s="4"/>
      <c r="N77" s="4"/>
      <c r="O77" s="4"/>
      <c r="P77" s="4"/>
      <c r="Q77" s="4"/>
      <c r="R77" s="4"/>
      <c r="S77" s="4"/>
      <c r="T77" s="4"/>
      <c r="U77" s="4"/>
      <c r="V77" s="4"/>
      <c r="W77" s="4"/>
      <c r="X77" s="4"/>
      <c r="Y77" s="4"/>
      <c r="Z77" s="4"/>
    </row>
    <row r="78" spans="1:26">
      <c r="A78" s="4"/>
      <c r="B78" s="4"/>
      <c r="C78" s="4"/>
      <c r="D78" s="4"/>
      <c r="E78" s="4"/>
      <c r="F78" s="4"/>
      <c r="G78" s="4"/>
      <c r="H78" s="4"/>
      <c r="I78" s="4"/>
      <c r="J78" s="4"/>
      <c r="K78" s="4"/>
      <c r="L78" s="4"/>
      <c r="M78" s="4"/>
      <c r="N78" s="4"/>
      <c r="O78" s="4"/>
      <c r="P78" s="4"/>
      <c r="Q78" s="4"/>
      <c r="R78" s="4"/>
      <c r="S78" s="4"/>
      <c r="T78" s="4"/>
      <c r="U78" s="4"/>
      <c r="V78" s="4"/>
      <c r="W78" s="4"/>
      <c r="X78" s="4"/>
      <c r="Y78" s="4"/>
      <c r="Z78" s="4"/>
    </row>
    <row r="79" spans="1:26">
      <c r="A79" s="4"/>
      <c r="B79" s="4"/>
      <c r="C79" s="4"/>
      <c r="D79" s="4"/>
      <c r="E79" s="4"/>
      <c r="F79" s="4"/>
      <c r="G79" s="4"/>
      <c r="H79" s="4"/>
      <c r="I79" s="4"/>
      <c r="J79" s="4"/>
      <c r="K79" s="4"/>
      <c r="L79" s="4"/>
      <c r="M79" s="4"/>
      <c r="N79" s="4"/>
      <c r="O79" s="4"/>
      <c r="P79" s="4"/>
      <c r="Q79" s="4"/>
      <c r="R79" s="4"/>
      <c r="S79" s="4"/>
      <c r="T79" s="4"/>
      <c r="U79" s="4"/>
      <c r="V79" s="4"/>
      <c r="W79" s="4"/>
      <c r="X79" s="4"/>
      <c r="Y79" s="4"/>
      <c r="Z79" s="4"/>
    </row>
    <row r="80" spans="1:26">
      <c r="A80" s="4"/>
      <c r="B80" s="4"/>
      <c r="C80" s="4"/>
      <c r="D80" s="4"/>
      <c r="E80" s="4"/>
      <c r="F80" s="4"/>
      <c r="G80" s="4"/>
      <c r="H80" s="4"/>
      <c r="I80" s="4"/>
      <c r="J80" s="4"/>
      <c r="K80" s="4"/>
      <c r="L80" s="4"/>
      <c r="M80" s="4"/>
      <c r="N80" s="4"/>
      <c r="O80" s="4"/>
      <c r="P80" s="4"/>
      <c r="Q80" s="4"/>
      <c r="R80" s="4"/>
      <c r="S80" s="4"/>
      <c r="T80" s="4"/>
      <c r="U80" s="4"/>
      <c r="V80" s="4"/>
      <c r="W80" s="4"/>
      <c r="X80" s="4"/>
      <c r="Y80" s="4"/>
      <c r="Z80" s="4"/>
    </row>
    <row r="81" spans="1:26">
      <c r="A81" s="4"/>
      <c r="B81" s="4"/>
      <c r="C81" s="4"/>
      <c r="D81" s="4"/>
      <c r="E81" s="4"/>
      <c r="F81" s="4"/>
      <c r="G81" s="4"/>
      <c r="H81" s="4"/>
      <c r="I81" s="4"/>
      <c r="J81" s="4"/>
      <c r="K81" s="4"/>
      <c r="L81" s="4"/>
      <c r="M81" s="4"/>
      <c r="N81" s="4"/>
      <c r="O81" s="4"/>
      <c r="P81" s="4"/>
      <c r="Q81" s="4"/>
      <c r="R81" s="4"/>
      <c r="S81" s="4"/>
      <c r="T81" s="4"/>
      <c r="U81" s="4"/>
      <c r="V81" s="4"/>
      <c r="W81" s="4"/>
      <c r="X81" s="4"/>
      <c r="Y81" s="4"/>
      <c r="Z81" s="4"/>
    </row>
    <row r="82" spans="1:26">
      <c r="A82" s="4"/>
      <c r="B82" s="4"/>
      <c r="C82" s="4"/>
      <c r="D82" s="4"/>
      <c r="E82" s="4"/>
      <c r="F82" s="4"/>
      <c r="G82" s="4"/>
      <c r="H82" s="4"/>
      <c r="I82" s="4"/>
      <c r="J82" s="4"/>
      <c r="K82" s="4"/>
      <c r="L82" s="4"/>
      <c r="M82" s="4"/>
      <c r="N82" s="4"/>
      <c r="O82" s="4"/>
      <c r="P82" s="4"/>
      <c r="Q82" s="4"/>
      <c r="R82" s="4"/>
      <c r="S82" s="4"/>
      <c r="T82" s="4"/>
      <c r="U82" s="4"/>
      <c r="V82" s="4"/>
      <c r="W82" s="4"/>
      <c r="X82" s="4"/>
      <c r="Y82" s="4"/>
      <c r="Z82" s="4"/>
    </row>
    <row r="83" spans="1:26">
      <c r="A83" s="4"/>
      <c r="B83" s="4"/>
      <c r="C83" s="4"/>
      <c r="D83" s="4"/>
      <c r="E83" s="4"/>
      <c r="F83" s="4"/>
      <c r="G83" s="4"/>
      <c r="H83" s="4"/>
      <c r="I83" s="4"/>
      <c r="J83" s="4"/>
      <c r="K83" s="4"/>
      <c r="L83" s="4"/>
      <c r="M83" s="4"/>
      <c r="N83" s="4"/>
      <c r="O83" s="4"/>
      <c r="P83" s="4"/>
      <c r="Q83" s="4"/>
      <c r="R83" s="4"/>
      <c r="S83" s="4"/>
      <c r="T83" s="4"/>
      <c r="U83" s="4"/>
      <c r="V83" s="4"/>
      <c r="W83" s="4"/>
      <c r="X83" s="4"/>
      <c r="Y83" s="4"/>
      <c r="Z83" s="4"/>
    </row>
    <row r="84" spans="1:26">
      <c r="A84" s="4"/>
      <c r="B84" s="4"/>
      <c r="C84" s="4"/>
      <c r="D84" s="4"/>
      <c r="E84" s="4"/>
      <c r="F84" s="4"/>
      <c r="G84" s="4"/>
      <c r="H84" s="4"/>
      <c r="I84" s="4"/>
      <c r="J84" s="4"/>
      <c r="K84" s="4"/>
      <c r="L84" s="4"/>
      <c r="M84" s="4"/>
      <c r="N84" s="4"/>
      <c r="O84" s="4"/>
      <c r="P84" s="4"/>
      <c r="Q84" s="4"/>
      <c r="R84" s="4"/>
      <c r="S84" s="4"/>
      <c r="T84" s="4"/>
      <c r="U84" s="4"/>
      <c r="V84" s="4"/>
      <c r="W84" s="4"/>
      <c r="X84" s="4"/>
      <c r="Y84" s="4"/>
      <c r="Z84" s="4"/>
    </row>
    <row r="85" spans="1:26">
      <c r="A85" s="4"/>
      <c r="B85" s="4"/>
      <c r="C85" s="4"/>
      <c r="D85" s="4"/>
      <c r="E85" s="4"/>
      <c r="F85" s="4"/>
      <c r="G85" s="4"/>
      <c r="H85" s="4"/>
      <c r="I85" s="4"/>
      <c r="J85" s="4"/>
      <c r="K85" s="4"/>
      <c r="L85" s="4"/>
      <c r="M85" s="4"/>
      <c r="N85" s="4"/>
      <c r="O85" s="4"/>
      <c r="P85" s="4"/>
      <c r="Q85" s="4"/>
      <c r="R85" s="4"/>
      <c r="S85" s="4"/>
      <c r="T85" s="4"/>
      <c r="U85" s="4"/>
      <c r="V85" s="4"/>
      <c r="W85" s="4"/>
      <c r="X85" s="4"/>
      <c r="Y85" s="4"/>
      <c r="Z85" s="4"/>
    </row>
    <row r="86" spans="1:26">
      <c r="A86" s="4"/>
      <c r="B86" s="4"/>
      <c r="C86" s="4"/>
      <c r="D86" s="4"/>
      <c r="E86" s="4"/>
      <c r="F86" s="4"/>
      <c r="G86" s="4"/>
      <c r="H86" s="4"/>
      <c r="I86" s="4"/>
      <c r="J86" s="4"/>
      <c r="K86" s="4"/>
      <c r="L86" s="4"/>
      <c r="M86" s="4"/>
      <c r="N86" s="4"/>
      <c r="O86" s="4"/>
      <c r="P86" s="4"/>
      <c r="Q86" s="4"/>
      <c r="R86" s="4"/>
      <c r="S86" s="4"/>
      <c r="T86" s="4"/>
      <c r="U86" s="4"/>
      <c r="V86" s="4"/>
      <c r="W86" s="4"/>
      <c r="X86" s="4"/>
      <c r="Y86" s="4"/>
      <c r="Z86" s="4"/>
    </row>
    <row r="87" spans="1:26">
      <c r="A87" s="4"/>
      <c r="B87" s="4"/>
      <c r="C87" s="4"/>
      <c r="D87" s="4"/>
      <c r="E87" s="4"/>
      <c r="F87" s="4"/>
      <c r="G87" s="4"/>
      <c r="H87" s="4"/>
      <c r="I87" s="4"/>
      <c r="J87" s="4"/>
      <c r="K87" s="4"/>
      <c r="L87" s="4"/>
      <c r="M87" s="4"/>
      <c r="N87" s="4"/>
      <c r="O87" s="4"/>
      <c r="P87" s="4"/>
      <c r="Q87" s="4"/>
      <c r="R87" s="4"/>
      <c r="S87" s="4"/>
      <c r="T87" s="4"/>
      <c r="U87" s="4"/>
      <c r="V87" s="4"/>
      <c r="W87" s="4"/>
      <c r="X87" s="4"/>
      <c r="Y87" s="4"/>
      <c r="Z87" s="4"/>
    </row>
    <row r="88" spans="1:26">
      <c r="A88" s="4"/>
      <c r="B88" s="4"/>
      <c r="C88" s="4"/>
      <c r="D88" s="4"/>
      <c r="E88" s="4"/>
      <c r="F88" s="4"/>
      <c r="G88" s="4"/>
      <c r="H88" s="4"/>
      <c r="I88" s="4"/>
      <c r="J88" s="4"/>
      <c r="K88" s="4"/>
      <c r="L88" s="4"/>
      <c r="M88" s="4"/>
      <c r="N88" s="4"/>
      <c r="O88" s="4"/>
      <c r="P88" s="4"/>
      <c r="Q88" s="4"/>
      <c r="R88" s="4"/>
      <c r="S88" s="4"/>
      <c r="T88" s="4"/>
      <c r="U88" s="4"/>
      <c r="V88" s="4"/>
      <c r="W88" s="4"/>
      <c r="X88" s="4"/>
      <c r="Y88" s="4"/>
      <c r="Z88" s="4"/>
    </row>
    <row r="89" spans="1:26">
      <c r="A89" s="4"/>
      <c r="B89" s="4"/>
      <c r="C89" s="4"/>
      <c r="D89" s="4"/>
      <c r="E89" s="4"/>
      <c r="F89" s="4"/>
      <c r="G89" s="4"/>
      <c r="H89" s="4"/>
      <c r="I89" s="4"/>
      <c r="J89" s="4"/>
      <c r="K89" s="4"/>
      <c r="L89" s="4"/>
      <c r="M89" s="4"/>
      <c r="N89" s="4"/>
      <c r="O89" s="4"/>
      <c r="P89" s="4"/>
      <c r="Q89" s="4"/>
      <c r="R89" s="4"/>
      <c r="S89" s="4"/>
      <c r="T89" s="4"/>
      <c r="U89" s="4"/>
      <c r="V89" s="4"/>
      <c r="W89" s="4"/>
      <c r="X89" s="4"/>
      <c r="Y89" s="4"/>
      <c r="Z89" s="4"/>
    </row>
    <row r="90" spans="1:26">
      <c r="A90" s="4"/>
      <c r="B90" s="4"/>
      <c r="C90" s="4"/>
      <c r="D90" s="4"/>
      <c r="E90" s="4"/>
      <c r="F90" s="4"/>
      <c r="G90" s="4"/>
      <c r="H90" s="4"/>
      <c r="I90" s="4"/>
      <c r="J90" s="4"/>
      <c r="K90" s="4"/>
      <c r="L90" s="4"/>
      <c r="M90" s="4"/>
      <c r="N90" s="4"/>
      <c r="O90" s="4"/>
      <c r="P90" s="4"/>
      <c r="Q90" s="4"/>
      <c r="R90" s="4"/>
      <c r="S90" s="4"/>
      <c r="T90" s="4"/>
      <c r="U90" s="4"/>
      <c r="V90" s="4"/>
      <c r="W90" s="4"/>
      <c r="X90" s="4"/>
      <c r="Y90" s="4"/>
      <c r="Z90" s="4"/>
    </row>
    <row r="91" spans="1:26">
      <c r="A91" s="4"/>
      <c r="B91" s="4"/>
      <c r="C91" s="4"/>
      <c r="D91" s="4"/>
      <c r="E91" s="4"/>
      <c r="F91" s="4"/>
      <c r="G91" s="4"/>
      <c r="H91" s="4"/>
      <c r="I91" s="4"/>
      <c r="J91" s="4"/>
      <c r="K91" s="4"/>
      <c r="L91" s="4"/>
      <c r="M91" s="4"/>
      <c r="N91" s="4"/>
      <c r="O91" s="4"/>
      <c r="P91" s="4"/>
      <c r="Q91" s="4"/>
      <c r="R91" s="4"/>
      <c r="S91" s="4"/>
      <c r="T91" s="4"/>
      <c r="U91" s="4"/>
      <c r="V91" s="4"/>
      <c r="W91" s="4"/>
      <c r="X91" s="4"/>
      <c r="Y91" s="4"/>
      <c r="Z91" s="4"/>
    </row>
    <row r="92" spans="1:26">
      <c r="A92" s="4"/>
      <c r="B92" s="4"/>
      <c r="C92" s="4"/>
      <c r="D92" s="4"/>
      <c r="E92" s="4"/>
      <c r="F92" s="4"/>
      <c r="G92" s="4"/>
      <c r="H92" s="4"/>
      <c r="I92" s="4"/>
      <c r="J92" s="4"/>
      <c r="K92" s="4"/>
      <c r="L92" s="4"/>
      <c r="M92" s="4"/>
      <c r="N92" s="4"/>
      <c r="O92" s="4"/>
      <c r="P92" s="4"/>
      <c r="Q92" s="4"/>
      <c r="R92" s="4"/>
      <c r="S92" s="4"/>
      <c r="T92" s="4"/>
      <c r="U92" s="4"/>
      <c r="V92" s="4"/>
      <c r="W92" s="4"/>
      <c r="X92" s="4"/>
      <c r="Y92" s="4"/>
      <c r="Z92" s="4"/>
    </row>
    <row r="93" spans="1:26">
      <c r="A93" s="4"/>
      <c r="B93" s="4"/>
      <c r="C93" s="4"/>
      <c r="D93" s="4"/>
      <c r="E93" s="4"/>
      <c r="F93" s="4"/>
      <c r="G93" s="4"/>
      <c r="H93" s="4"/>
      <c r="I93" s="4"/>
      <c r="J93" s="4"/>
      <c r="K93" s="4"/>
      <c r="L93" s="4"/>
      <c r="M93" s="4"/>
      <c r="N93" s="4"/>
      <c r="O93" s="4"/>
      <c r="P93" s="4"/>
      <c r="Q93" s="4"/>
      <c r="R93" s="4"/>
      <c r="S93" s="4"/>
      <c r="T93" s="4"/>
      <c r="U93" s="4"/>
      <c r="V93" s="4"/>
      <c r="W93" s="4"/>
      <c r="X93" s="4"/>
      <c r="Y93" s="4"/>
      <c r="Z93" s="4"/>
    </row>
    <row r="94" spans="1:26">
      <c r="A94" s="4"/>
      <c r="B94" s="4"/>
      <c r="C94" s="4"/>
      <c r="D94" s="4"/>
      <c r="E94" s="4"/>
      <c r="F94" s="4"/>
      <c r="G94" s="4"/>
      <c r="H94" s="4"/>
      <c r="I94" s="4"/>
      <c r="J94" s="4"/>
      <c r="K94" s="4"/>
      <c r="L94" s="4"/>
      <c r="M94" s="4"/>
      <c r="N94" s="4"/>
      <c r="O94" s="4"/>
      <c r="P94" s="4"/>
      <c r="Q94" s="4"/>
      <c r="R94" s="4"/>
      <c r="S94" s="4"/>
      <c r="T94" s="4"/>
      <c r="U94" s="4"/>
      <c r="V94" s="4"/>
      <c r="W94" s="4"/>
      <c r="X94" s="4"/>
      <c r="Y94" s="4"/>
      <c r="Z94" s="4"/>
    </row>
    <row r="95" spans="1:26">
      <c r="A95" s="4"/>
      <c r="B95" s="4"/>
      <c r="C95" s="4"/>
      <c r="D95" s="4"/>
      <c r="E95" s="4"/>
      <c r="F95" s="4"/>
      <c r="G95" s="4"/>
      <c r="H95" s="4"/>
      <c r="I95" s="4"/>
      <c r="J95" s="4"/>
      <c r="K95" s="4"/>
      <c r="L95" s="4"/>
      <c r="M95" s="4"/>
      <c r="N95" s="4"/>
      <c r="O95" s="4"/>
      <c r="P95" s="4"/>
      <c r="Q95" s="4"/>
      <c r="R95" s="4"/>
      <c r="S95" s="4"/>
      <c r="T95" s="4"/>
      <c r="U95" s="4"/>
      <c r="V95" s="4"/>
      <c r="W95" s="4"/>
      <c r="X95" s="4"/>
      <c r="Y95" s="4"/>
      <c r="Z95" s="4"/>
    </row>
    <row r="96" spans="1:26">
      <c r="A96" s="4"/>
      <c r="B96" s="4"/>
      <c r="C96" s="4"/>
      <c r="D96" s="4"/>
      <c r="E96" s="4"/>
      <c r="F96" s="4"/>
      <c r="G96" s="4"/>
      <c r="H96" s="4"/>
      <c r="I96" s="4"/>
      <c r="J96" s="4"/>
      <c r="K96" s="4"/>
      <c r="L96" s="4"/>
      <c r="M96" s="4"/>
      <c r="N96" s="4"/>
      <c r="O96" s="4"/>
      <c r="P96" s="4"/>
      <c r="Q96" s="4"/>
      <c r="R96" s="4"/>
      <c r="S96" s="4"/>
      <c r="T96" s="4"/>
      <c r="U96" s="4"/>
      <c r="V96" s="4"/>
      <c r="W96" s="4"/>
      <c r="X96" s="4"/>
      <c r="Y96" s="4"/>
      <c r="Z96" s="4"/>
    </row>
    <row r="97" spans="1:26">
      <c r="A97" s="4"/>
      <c r="B97" s="4"/>
      <c r="C97" s="4"/>
      <c r="D97" s="4"/>
      <c r="E97" s="4"/>
      <c r="F97" s="4"/>
      <c r="G97" s="4"/>
      <c r="H97" s="4"/>
      <c r="I97" s="4"/>
      <c r="J97" s="4"/>
      <c r="K97" s="4"/>
      <c r="L97" s="4"/>
      <c r="M97" s="4"/>
      <c r="N97" s="4"/>
      <c r="O97" s="4"/>
      <c r="P97" s="4"/>
      <c r="Q97" s="4"/>
      <c r="R97" s="4"/>
      <c r="S97" s="4"/>
      <c r="T97" s="4"/>
      <c r="U97" s="4"/>
      <c r="V97" s="4"/>
      <c r="W97" s="4"/>
      <c r="X97" s="4"/>
      <c r="Y97" s="4"/>
      <c r="Z97" s="4"/>
    </row>
    <row r="98" spans="1:26">
      <c r="A98" s="4"/>
      <c r="B98" s="4"/>
      <c r="C98" s="4"/>
      <c r="D98" s="4"/>
      <c r="E98" s="4"/>
      <c r="F98" s="4"/>
      <c r="G98" s="4"/>
      <c r="H98" s="4"/>
      <c r="I98" s="4"/>
      <c r="J98" s="4"/>
      <c r="K98" s="4"/>
      <c r="L98" s="4"/>
      <c r="M98" s="4"/>
      <c r="N98" s="4"/>
      <c r="O98" s="4"/>
      <c r="P98" s="4"/>
      <c r="Q98" s="4"/>
      <c r="R98" s="4"/>
      <c r="S98" s="4"/>
      <c r="T98" s="4"/>
      <c r="U98" s="4"/>
      <c r="V98" s="4"/>
      <c r="W98" s="4"/>
      <c r="X98" s="4"/>
      <c r="Y98" s="4"/>
      <c r="Z98" s="4"/>
    </row>
    <row r="99" spans="1:26">
      <c r="A99" s="4"/>
      <c r="B99" s="4"/>
      <c r="C99" s="4"/>
      <c r="D99" s="4"/>
      <c r="E99" s="4"/>
      <c r="F99" s="4"/>
      <c r="G99" s="4"/>
      <c r="H99" s="4"/>
      <c r="I99" s="4"/>
      <c r="J99" s="4"/>
      <c r="K99" s="4"/>
      <c r="L99" s="4"/>
      <c r="M99" s="4"/>
      <c r="N99" s="4"/>
      <c r="O99" s="4"/>
      <c r="P99" s="4"/>
      <c r="Q99" s="4"/>
      <c r="R99" s="4"/>
      <c r="S99" s="4"/>
      <c r="T99" s="4"/>
      <c r="U99" s="4"/>
      <c r="V99" s="4"/>
      <c r="W99" s="4"/>
      <c r="X99" s="4"/>
      <c r="Y99" s="4"/>
      <c r="Z99" s="4"/>
    </row>
    <row r="100" spans="1:26">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spans="1:26">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spans="1:26">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spans="1:26">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spans="1:26">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spans="1:26">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spans="1:26">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spans="1:26">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spans="1:26">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spans="1:26">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spans="1:26">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spans="1:26">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spans="1:26">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spans="1:26">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spans="1:26">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spans="1:26">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spans="1:26">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spans="1:26">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spans="1:26">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spans="1:26">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spans="1:26">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spans="1:26">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spans="1:26">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spans="1:26">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spans="1:26">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spans="1:26">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spans="1:26">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spans="1:26">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spans="1:26">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spans="1:26">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spans="1:26">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spans="1:26">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spans="1:26">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spans="1:26">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spans="1:26">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spans="1:26">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spans="1:26">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spans="1:26">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spans="1:26">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spans="1:26">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spans="1:26">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spans="1:26">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spans="1:26">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spans="1:26">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spans="1:26">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spans="1:26">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spans="1:26">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spans="1:26">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spans="1:26">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spans="1:26">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spans="1:26">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spans="1:26">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spans="1:26">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spans="1:26">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spans="1:26">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spans="1:26">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spans="1:26">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spans="1:26">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spans="1:26">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spans="1:26">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spans="1:26">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spans="1:26">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spans="1:26">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spans="1:26">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spans="1:26">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spans="1:26">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spans="1:26">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spans="1:26">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spans="1:26">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spans="1:26">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spans="1:26">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spans="1:26">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spans="1:26">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spans="1:26">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spans="1:26">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spans="1:26">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spans="1:26">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spans="1:26">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spans="1:26">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spans="1:26">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spans="1:26">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spans="1:26">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spans="1:26">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spans="1:26">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spans="1:26">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spans="1:26">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spans="1:26">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spans="1:26">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spans="1:26">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spans="1:26">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spans="1:26">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spans="1:26">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spans="1:26">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spans="1:26">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spans="1:26">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spans="1:26">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spans="1:26">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spans="1:26">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spans="1:26">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spans="1:26">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spans="1:26">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spans="1:26">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spans="1:26">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spans="1:26">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spans="1:26">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spans="1:26">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spans="1:26">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spans="1:26">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spans="1:26">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spans="1:26">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spans="1:26">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spans="1:26">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spans="1:26">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spans="1:26">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spans="1:26">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spans="1:26">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spans="1:26">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spans="1:26">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spans="1:26">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spans="1:26">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spans="1:26">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spans="1:26">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spans="1:26">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spans="1:26">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spans="1:26">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spans="1:26">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spans="1:26">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spans="1:26">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spans="1:26">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spans="1:26">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spans="1:26">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spans="1:26">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spans="1:26">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spans="1:26">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spans="1:26">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spans="1:26">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spans="1:26">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spans="1:26">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spans="1:26">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spans="1:26">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spans="1:26">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spans="1:26">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spans="1:26">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spans="1:26">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spans="1:26">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spans="1:26">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spans="1:26">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spans="1:26">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spans="1:26">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spans="1:26">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spans="1:26">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sheetData>
  <mergeCells count="3">
    <mergeCell ref="A1:R1"/>
    <mergeCell ref="A2:R2"/>
    <mergeCell ref="A30:E3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250"/>
  <sheetViews>
    <sheetView showGridLines="0" workbookViewId="0">
      <selection sqref="A1:O1"/>
    </sheetView>
  </sheetViews>
  <sheetFormatPr defaultRowHeight="14"/>
  <cols>
    <col min="1" max="1" width="37" customWidth="1"/>
    <col min="2" max="2" width="39" customWidth="1"/>
    <col min="3" max="3" width="24" customWidth="1"/>
    <col min="4" max="15" width="12" customWidth="1"/>
  </cols>
  <sheetData>
    <row r="1" spans="1:26" ht="30" customHeight="1">
      <c r="A1" s="44" t="s">
        <v>1007</v>
      </c>
      <c r="B1" s="44"/>
      <c r="C1" s="44"/>
      <c r="D1" s="44"/>
      <c r="E1" s="44"/>
      <c r="F1" s="44"/>
      <c r="G1" s="44"/>
      <c r="H1" s="44"/>
      <c r="I1" s="44"/>
      <c r="J1" s="44"/>
      <c r="K1" s="44"/>
      <c r="L1" s="44"/>
      <c r="M1" s="44"/>
      <c r="N1" s="44"/>
      <c r="O1" s="44"/>
      <c r="P1" s="4"/>
      <c r="Q1" s="4"/>
      <c r="R1" s="4"/>
      <c r="S1" s="4"/>
      <c r="T1" s="4"/>
      <c r="U1" s="4"/>
      <c r="V1" s="4"/>
      <c r="W1" s="4"/>
      <c r="X1" s="4"/>
      <c r="Y1" s="4"/>
      <c r="Z1" s="4"/>
    </row>
    <row r="2" spans="1:26" ht="36" customHeight="1">
      <c r="A2" s="45" t="s">
        <v>335</v>
      </c>
      <c r="B2" s="45"/>
      <c r="C2" s="45"/>
      <c r="D2" s="45"/>
      <c r="E2" s="45"/>
      <c r="F2" s="45"/>
      <c r="G2" s="45"/>
      <c r="H2" s="45"/>
      <c r="I2" s="45"/>
      <c r="J2" s="45"/>
      <c r="K2" s="45"/>
      <c r="L2" s="45"/>
      <c r="M2" s="45"/>
      <c r="N2" s="45"/>
      <c r="O2" s="45"/>
      <c r="P2" s="4"/>
      <c r="Q2" s="4"/>
      <c r="R2" s="4"/>
      <c r="S2" s="4"/>
      <c r="T2" s="4"/>
      <c r="U2" s="4"/>
      <c r="V2" s="4"/>
      <c r="W2" s="4"/>
      <c r="X2" s="4"/>
      <c r="Y2" s="4"/>
      <c r="Z2" s="4"/>
    </row>
    <row r="3" spans="1:26">
      <c r="A3" s="4"/>
      <c r="B3" s="4"/>
      <c r="C3" s="4"/>
      <c r="D3" s="4"/>
      <c r="E3" s="4"/>
      <c r="F3" s="4"/>
      <c r="G3" s="4"/>
      <c r="H3" s="4"/>
      <c r="I3" s="4"/>
      <c r="J3" s="4"/>
      <c r="K3" s="4"/>
      <c r="L3" s="4"/>
      <c r="M3" s="4"/>
      <c r="N3" s="4"/>
      <c r="O3" s="4"/>
      <c r="P3" s="4"/>
      <c r="Q3" s="4"/>
      <c r="R3" s="4"/>
      <c r="S3" s="4"/>
      <c r="T3" s="4"/>
      <c r="U3" s="4"/>
      <c r="V3" s="4"/>
      <c r="W3" s="4"/>
      <c r="X3" s="4"/>
      <c r="Y3" s="4"/>
      <c r="Z3" s="4"/>
    </row>
    <row r="4" spans="1:26" ht="15" customHeight="1">
      <c r="A4" s="1" t="s">
        <v>336</v>
      </c>
      <c r="B4" s="2" t="s">
        <v>337</v>
      </c>
      <c r="C4" s="2" t="s">
        <v>338</v>
      </c>
      <c r="D4" s="2" t="s">
        <v>339</v>
      </c>
      <c r="E4" s="2" t="s">
        <v>340</v>
      </c>
      <c r="F4" s="2" t="s">
        <v>341</v>
      </c>
      <c r="G4" s="2" t="s">
        <v>342</v>
      </c>
      <c r="H4" s="2" t="s">
        <v>340</v>
      </c>
      <c r="I4" s="2" t="s">
        <v>341</v>
      </c>
      <c r="J4" s="2" t="s">
        <v>343</v>
      </c>
      <c r="K4" s="2" t="s">
        <v>340</v>
      </c>
      <c r="L4" s="2" t="s">
        <v>341</v>
      </c>
      <c r="M4" s="2" t="s">
        <v>344</v>
      </c>
      <c r="N4" s="2" t="s">
        <v>340</v>
      </c>
      <c r="O4" s="3" t="s">
        <v>341</v>
      </c>
      <c r="P4" s="4"/>
      <c r="Q4" s="4"/>
      <c r="R4" s="4"/>
      <c r="S4" s="4"/>
      <c r="T4" s="4"/>
      <c r="U4" s="4"/>
      <c r="V4" s="4"/>
      <c r="W4" s="4"/>
      <c r="X4" s="4"/>
      <c r="Y4" s="4"/>
      <c r="Z4" s="4"/>
    </row>
    <row r="5" spans="1:26" ht="24" customHeight="1">
      <c r="A5" s="5" t="s">
        <v>345</v>
      </c>
      <c r="B5" s="5" t="s">
        <v>346</v>
      </c>
      <c r="C5" s="5" t="s">
        <v>347</v>
      </c>
      <c r="D5" s="12">
        <v>1</v>
      </c>
      <c r="E5" s="13">
        <v>700</v>
      </c>
      <c r="F5" s="8">
        <f t="shared" ref="F5:F44" si="0">D5*E5</f>
        <v>700</v>
      </c>
      <c r="G5" s="12">
        <v>1</v>
      </c>
      <c r="H5" s="13">
        <v>2200</v>
      </c>
      <c r="I5" s="8">
        <f t="shared" ref="I5:I44" si="1">G5*H5</f>
        <v>2200</v>
      </c>
      <c r="J5" s="12">
        <v>1</v>
      </c>
      <c r="K5" s="13">
        <v>8500</v>
      </c>
      <c r="L5" s="8">
        <f t="shared" ref="L5:L44" si="2">J5*K5</f>
        <v>8500</v>
      </c>
      <c r="M5" s="12">
        <v>1</v>
      </c>
      <c r="N5" s="13">
        <v>28000</v>
      </c>
      <c r="O5" s="8">
        <f t="shared" ref="O5:O44" si="3">M5*N5</f>
        <v>28000</v>
      </c>
      <c r="P5" s="4"/>
      <c r="Q5" s="4"/>
      <c r="R5" s="4"/>
      <c r="S5" s="4"/>
      <c r="T5" s="4"/>
      <c r="U5" s="4"/>
      <c r="V5" s="4"/>
      <c r="W5" s="4"/>
      <c r="X5" s="4"/>
      <c r="Y5" s="4"/>
      <c r="Z5" s="4"/>
    </row>
    <row r="6" spans="1:26" ht="24" customHeight="1">
      <c r="A6" s="5" t="s">
        <v>348</v>
      </c>
      <c r="B6" s="5" t="s">
        <v>349</v>
      </c>
      <c r="C6" s="5" t="s">
        <v>350</v>
      </c>
      <c r="D6" s="12">
        <v>1</v>
      </c>
      <c r="E6" s="13">
        <v>450</v>
      </c>
      <c r="F6" s="8">
        <f t="shared" si="0"/>
        <v>450</v>
      </c>
      <c r="G6" s="12">
        <v>1</v>
      </c>
      <c r="H6" s="13">
        <v>1200</v>
      </c>
      <c r="I6" s="8">
        <f t="shared" si="1"/>
        <v>1200</v>
      </c>
      <c r="J6" s="12">
        <v>1</v>
      </c>
      <c r="K6" s="13">
        <v>3800</v>
      </c>
      <c r="L6" s="8">
        <f t="shared" si="2"/>
        <v>3800</v>
      </c>
      <c r="M6" s="12">
        <v>1</v>
      </c>
      <c r="N6" s="13">
        <v>12000</v>
      </c>
      <c r="O6" s="8">
        <f t="shared" si="3"/>
        <v>12000</v>
      </c>
      <c r="P6" s="4"/>
      <c r="Q6" s="4"/>
      <c r="R6" s="4"/>
      <c r="S6" s="4"/>
      <c r="T6" s="4"/>
      <c r="U6" s="4"/>
      <c r="V6" s="4"/>
      <c r="W6" s="4"/>
      <c r="X6" s="4"/>
      <c r="Y6" s="4"/>
      <c r="Z6" s="4"/>
    </row>
    <row r="7" spans="1:26" ht="24" customHeight="1">
      <c r="A7" s="5" t="s">
        <v>351</v>
      </c>
      <c r="B7" s="5" t="s">
        <v>352</v>
      </c>
      <c r="C7" s="5" t="s">
        <v>353</v>
      </c>
      <c r="D7" s="12">
        <v>1</v>
      </c>
      <c r="E7" s="13">
        <v>900</v>
      </c>
      <c r="F7" s="8">
        <f t="shared" si="0"/>
        <v>900</v>
      </c>
      <c r="G7" s="12">
        <v>1</v>
      </c>
      <c r="H7" s="13">
        <v>2800</v>
      </c>
      <c r="I7" s="8">
        <f t="shared" si="1"/>
        <v>2800</v>
      </c>
      <c r="J7" s="12">
        <v>1</v>
      </c>
      <c r="K7" s="13">
        <v>9000</v>
      </c>
      <c r="L7" s="8">
        <f t="shared" si="2"/>
        <v>9000</v>
      </c>
      <c r="M7" s="12">
        <v>1</v>
      </c>
      <c r="N7" s="13">
        <v>30000</v>
      </c>
      <c r="O7" s="8">
        <f t="shared" si="3"/>
        <v>30000</v>
      </c>
      <c r="P7" s="4"/>
      <c r="Q7" s="4"/>
      <c r="R7" s="4"/>
      <c r="S7" s="4"/>
      <c r="T7" s="4"/>
      <c r="U7" s="4"/>
      <c r="V7" s="4"/>
      <c r="W7" s="4"/>
      <c r="X7" s="4"/>
      <c r="Y7" s="4"/>
      <c r="Z7" s="4"/>
    </row>
    <row r="8" spans="1:26" ht="24" customHeight="1">
      <c r="A8" s="5" t="s">
        <v>354</v>
      </c>
      <c r="B8" s="5" t="s">
        <v>355</v>
      </c>
      <c r="C8" s="5" t="s">
        <v>356</v>
      </c>
      <c r="D8" s="12">
        <v>1</v>
      </c>
      <c r="E8" s="13">
        <v>400</v>
      </c>
      <c r="F8" s="8">
        <f t="shared" si="0"/>
        <v>400</v>
      </c>
      <c r="G8" s="12">
        <v>1</v>
      </c>
      <c r="H8" s="13">
        <v>1400</v>
      </c>
      <c r="I8" s="8">
        <f t="shared" si="1"/>
        <v>1400</v>
      </c>
      <c r="J8" s="12">
        <v>1</v>
      </c>
      <c r="K8" s="13">
        <v>5000</v>
      </c>
      <c r="L8" s="8">
        <f t="shared" si="2"/>
        <v>5000</v>
      </c>
      <c r="M8" s="12">
        <v>1</v>
      </c>
      <c r="N8" s="13">
        <v>18000</v>
      </c>
      <c r="O8" s="8">
        <f t="shared" si="3"/>
        <v>18000</v>
      </c>
      <c r="P8" s="4"/>
      <c r="Q8" s="4"/>
      <c r="R8" s="4"/>
      <c r="S8" s="4"/>
      <c r="T8" s="4"/>
      <c r="U8" s="4"/>
      <c r="V8" s="4"/>
      <c r="W8" s="4"/>
      <c r="X8" s="4"/>
      <c r="Y8" s="4"/>
      <c r="Z8" s="4"/>
    </row>
    <row r="9" spans="1:26" ht="15" customHeight="1">
      <c r="A9" s="5" t="s">
        <v>357</v>
      </c>
      <c r="B9" s="5" t="s">
        <v>358</v>
      </c>
      <c r="C9" s="5" t="s">
        <v>359</v>
      </c>
      <c r="D9" s="12">
        <v>1</v>
      </c>
      <c r="E9" s="13">
        <v>550</v>
      </c>
      <c r="F9" s="8">
        <f t="shared" si="0"/>
        <v>550</v>
      </c>
      <c r="G9" s="12">
        <v>2</v>
      </c>
      <c r="H9" s="13">
        <v>700</v>
      </c>
      <c r="I9" s="8">
        <f t="shared" si="1"/>
        <v>1400</v>
      </c>
      <c r="J9" s="12">
        <v>3</v>
      </c>
      <c r="K9" s="13">
        <v>1600</v>
      </c>
      <c r="L9" s="8">
        <f t="shared" si="2"/>
        <v>4800</v>
      </c>
      <c r="M9" s="12">
        <v>5</v>
      </c>
      <c r="N9" s="13">
        <v>3500</v>
      </c>
      <c r="O9" s="8">
        <f t="shared" si="3"/>
        <v>17500</v>
      </c>
      <c r="P9" s="4"/>
      <c r="Q9" s="4"/>
      <c r="R9" s="4"/>
      <c r="S9" s="4"/>
      <c r="T9" s="4"/>
      <c r="U9" s="4"/>
      <c r="V9" s="4"/>
      <c r="W9" s="4"/>
      <c r="X9" s="4"/>
      <c r="Y9" s="4"/>
      <c r="Z9" s="4"/>
    </row>
    <row r="10" spans="1:26" ht="24" customHeight="1">
      <c r="A10" s="5" t="s">
        <v>360</v>
      </c>
      <c r="B10" s="5" t="s">
        <v>361</v>
      </c>
      <c r="C10" s="5" t="s">
        <v>362</v>
      </c>
      <c r="D10" s="12">
        <v>1</v>
      </c>
      <c r="E10" s="13">
        <v>600</v>
      </c>
      <c r="F10" s="8">
        <f t="shared" si="0"/>
        <v>600</v>
      </c>
      <c r="G10" s="12">
        <v>1</v>
      </c>
      <c r="H10" s="13">
        <v>1800</v>
      </c>
      <c r="I10" s="8">
        <f t="shared" si="1"/>
        <v>1800</v>
      </c>
      <c r="J10" s="12">
        <v>1</v>
      </c>
      <c r="K10" s="13">
        <v>6000</v>
      </c>
      <c r="L10" s="8">
        <f t="shared" si="2"/>
        <v>6000</v>
      </c>
      <c r="M10" s="12">
        <v>1</v>
      </c>
      <c r="N10" s="13">
        <v>22000</v>
      </c>
      <c r="O10" s="8">
        <f t="shared" si="3"/>
        <v>22000</v>
      </c>
      <c r="P10" s="4"/>
      <c r="Q10" s="4"/>
      <c r="R10" s="4"/>
      <c r="S10" s="4"/>
      <c r="T10" s="4"/>
      <c r="U10" s="4"/>
      <c r="V10" s="4"/>
      <c r="W10" s="4"/>
      <c r="X10" s="4"/>
      <c r="Y10" s="4"/>
      <c r="Z10" s="4"/>
    </row>
    <row r="11" spans="1:26" ht="24" customHeight="1">
      <c r="A11" s="5" t="s">
        <v>363</v>
      </c>
      <c r="B11" s="5" t="s">
        <v>364</v>
      </c>
      <c r="C11" s="5" t="s">
        <v>365</v>
      </c>
      <c r="D11" s="12">
        <v>1</v>
      </c>
      <c r="E11" s="13">
        <v>350</v>
      </c>
      <c r="F11" s="8">
        <f t="shared" si="0"/>
        <v>350</v>
      </c>
      <c r="G11" s="12">
        <v>2</v>
      </c>
      <c r="H11" s="13">
        <v>700</v>
      </c>
      <c r="I11" s="8">
        <f t="shared" si="1"/>
        <v>1400</v>
      </c>
      <c r="J11" s="12">
        <v>4</v>
      </c>
      <c r="K11" s="13">
        <v>1300</v>
      </c>
      <c r="L11" s="8">
        <f t="shared" si="2"/>
        <v>5200</v>
      </c>
      <c r="M11" s="12">
        <v>8</v>
      </c>
      <c r="N11" s="13">
        <v>2500</v>
      </c>
      <c r="O11" s="8">
        <f t="shared" si="3"/>
        <v>20000</v>
      </c>
      <c r="P11" s="4"/>
      <c r="Q11" s="4"/>
      <c r="R11" s="4"/>
      <c r="S11" s="4"/>
      <c r="T11" s="4"/>
      <c r="U11" s="4"/>
      <c r="V11" s="4"/>
      <c r="W11" s="4"/>
      <c r="X11" s="4"/>
      <c r="Y11" s="4"/>
      <c r="Z11" s="4"/>
    </row>
    <row r="12" spans="1:26" ht="24" customHeight="1">
      <c r="A12" s="5" t="s">
        <v>366</v>
      </c>
      <c r="B12" s="5" t="s">
        <v>367</v>
      </c>
      <c r="C12" s="5" t="s">
        <v>368</v>
      </c>
      <c r="D12" s="12">
        <v>1</v>
      </c>
      <c r="E12" s="13">
        <v>650</v>
      </c>
      <c r="F12" s="8">
        <f t="shared" si="0"/>
        <v>650</v>
      </c>
      <c r="G12" s="12">
        <v>2</v>
      </c>
      <c r="H12" s="13">
        <v>1200</v>
      </c>
      <c r="I12" s="8">
        <f t="shared" si="1"/>
        <v>2400</v>
      </c>
      <c r="J12" s="12">
        <v>3</v>
      </c>
      <c r="K12" s="13">
        <v>2800</v>
      </c>
      <c r="L12" s="8">
        <f t="shared" si="2"/>
        <v>8400</v>
      </c>
      <c r="M12" s="12">
        <v>5</v>
      </c>
      <c r="N12" s="13">
        <v>7000</v>
      </c>
      <c r="O12" s="8">
        <f t="shared" si="3"/>
        <v>35000</v>
      </c>
      <c r="P12" s="4"/>
      <c r="Q12" s="4"/>
      <c r="R12" s="4"/>
      <c r="S12" s="4"/>
      <c r="T12" s="4"/>
      <c r="U12" s="4"/>
      <c r="V12" s="4"/>
      <c r="W12" s="4"/>
      <c r="X12" s="4"/>
      <c r="Y12" s="4"/>
      <c r="Z12" s="4"/>
    </row>
    <row r="13" spans="1:26" ht="24" customHeight="1">
      <c r="A13" s="5" t="s">
        <v>369</v>
      </c>
      <c r="B13" s="5" t="s">
        <v>370</v>
      </c>
      <c r="C13" s="5" t="s">
        <v>371</v>
      </c>
      <c r="D13" s="12">
        <v>1</v>
      </c>
      <c r="E13" s="13">
        <v>1200</v>
      </c>
      <c r="F13" s="8">
        <f t="shared" si="0"/>
        <v>1200</v>
      </c>
      <c r="G13" s="12">
        <v>1</v>
      </c>
      <c r="H13" s="13">
        <v>3800</v>
      </c>
      <c r="I13" s="8">
        <f t="shared" si="1"/>
        <v>3800</v>
      </c>
      <c r="J13" s="12">
        <v>1</v>
      </c>
      <c r="K13" s="13">
        <v>14000</v>
      </c>
      <c r="L13" s="8">
        <f t="shared" si="2"/>
        <v>14000</v>
      </c>
      <c r="M13" s="12">
        <v>1</v>
      </c>
      <c r="N13" s="13">
        <v>50000</v>
      </c>
      <c r="O13" s="8">
        <f t="shared" si="3"/>
        <v>50000</v>
      </c>
      <c r="P13" s="4"/>
      <c r="Q13" s="4"/>
      <c r="R13" s="4"/>
      <c r="S13" s="4"/>
      <c r="T13" s="4"/>
      <c r="U13" s="4"/>
      <c r="V13" s="4"/>
      <c r="W13" s="4"/>
      <c r="X13" s="4"/>
      <c r="Y13" s="4"/>
      <c r="Z13" s="4"/>
    </row>
    <row r="14" spans="1:26" ht="24" customHeight="1">
      <c r="A14" s="5" t="s">
        <v>372</v>
      </c>
      <c r="B14" s="5" t="s">
        <v>373</v>
      </c>
      <c r="C14" s="5" t="s">
        <v>374</v>
      </c>
      <c r="D14" s="12">
        <v>12</v>
      </c>
      <c r="E14" s="13">
        <v>120</v>
      </c>
      <c r="F14" s="8">
        <f t="shared" si="0"/>
        <v>1440</v>
      </c>
      <c r="G14" s="12">
        <v>30</v>
      </c>
      <c r="H14" s="13">
        <v>180</v>
      </c>
      <c r="I14" s="8">
        <f t="shared" si="1"/>
        <v>5400</v>
      </c>
      <c r="J14" s="12">
        <v>80</v>
      </c>
      <c r="K14" s="13">
        <v>300</v>
      </c>
      <c r="L14" s="8">
        <f t="shared" si="2"/>
        <v>24000</v>
      </c>
      <c r="M14" s="12">
        <v>180</v>
      </c>
      <c r="N14" s="13">
        <v>500</v>
      </c>
      <c r="O14" s="8">
        <f t="shared" si="3"/>
        <v>90000</v>
      </c>
      <c r="P14" s="4"/>
      <c r="Q14" s="4"/>
      <c r="R14" s="4"/>
      <c r="S14" s="4"/>
      <c r="T14" s="4"/>
      <c r="U14" s="4"/>
      <c r="V14" s="4"/>
      <c r="W14" s="4"/>
      <c r="X14" s="4"/>
      <c r="Y14" s="4"/>
      <c r="Z14" s="4"/>
    </row>
    <row r="15" spans="1:26" ht="24" customHeight="1">
      <c r="A15" s="5" t="s">
        <v>375</v>
      </c>
      <c r="B15" s="5" t="s">
        <v>376</v>
      </c>
      <c r="C15" s="5" t="s">
        <v>377</v>
      </c>
      <c r="D15" s="12">
        <v>1</v>
      </c>
      <c r="E15" s="13">
        <v>700</v>
      </c>
      <c r="F15" s="8">
        <f t="shared" si="0"/>
        <v>700</v>
      </c>
      <c r="G15" s="12">
        <v>1</v>
      </c>
      <c r="H15" s="13">
        <v>900</v>
      </c>
      <c r="I15" s="8">
        <f t="shared" si="1"/>
        <v>900</v>
      </c>
      <c r="J15" s="12">
        <v>1</v>
      </c>
      <c r="K15" s="13">
        <v>6500</v>
      </c>
      <c r="L15" s="8">
        <f t="shared" si="2"/>
        <v>6500</v>
      </c>
      <c r="M15" s="12">
        <v>1</v>
      </c>
      <c r="N15" s="13">
        <v>24000</v>
      </c>
      <c r="O15" s="8">
        <f t="shared" si="3"/>
        <v>24000</v>
      </c>
      <c r="P15" s="4"/>
      <c r="Q15" s="4"/>
      <c r="R15" s="4"/>
      <c r="S15" s="4"/>
      <c r="T15" s="4"/>
      <c r="U15" s="4"/>
      <c r="V15" s="4"/>
      <c r="W15" s="4"/>
      <c r="X15" s="4"/>
      <c r="Y15" s="4"/>
      <c r="Z15" s="4"/>
    </row>
    <row r="16" spans="1:26" ht="24" customHeight="1">
      <c r="A16" s="5" t="s">
        <v>378</v>
      </c>
      <c r="B16" s="5" t="s">
        <v>379</v>
      </c>
      <c r="C16" s="5" t="s">
        <v>380</v>
      </c>
      <c r="D16" s="12">
        <v>1</v>
      </c>
      <c r="E16" s="13">
        <v>900</v>
      </c>
      <c r="F16" s="8">
        <f t="shared" si="0"/>
        <v>900</v>
      </c>
      <c r="G16" s="12">
        <v>1</v>
      </c>
      <c r="H16" s="13">
        <v>2800</v>
      </c>
      <c r="I16" s="8">
        <f t="shared" si="1"/>
        <v>2800</v>
      </c>
      <c r="J16" s="12">
        <v>1</v>
      </c>
      <c r="K16" s="13">
        <v>9000</v>
      </c>
      <c r="L16" s="8">
        <f t="shared" si="2"/>
        <v>9000</v>
      </c>
      <c r="M16" s="12">
        <v>1</v>
      </c>
      <c r="N16" s="13">
        <v>32000</v>
      </c>
      <c r="O16" s="8">
        <f t="shared" si="3"/>
        <v>32000</v>
      </c>
      <c r="P16" s="4"/>
      <c r="Q16" s="4"/>
      <c r="R16" s="4"/>
      <c r="S16" s="4"/>
      <c r="T16" s="4"/>
      <c r="U16" s="4"/>
      <c r="V16" s="4"/>
      <c r="W16" s="4"/>
      <c r="X16" s="4"/>
      <c r="Y16" s="4"/>
      <c r="Z16" s="4"/>
    </row>
    <row r="17" spans="1:26" ht="24" customHeight="1">
      <c r="A17" s="5" t="s">
        <v>381</v>
      </c>
      <c r="B17" s="5" t="s">
        <v>382</v>
      </c>
      <c r="C17" s="5" t="s">
        <v>383</v>
      </c>
      <c r="D17" s="12">
        <v>1</v>
      </c>
      <c r="E17" s="13">
        <v>900</v>
      </c>
      <c r="F17" s="8">
        <f t="shared" si="0"/>
        <v>900</v>
      </c>
      <c r="G17" s="12">
        <v>1</v>
      </c>
      <c r="H17" s="13">
        <v>3000</v>
      </c>
      <c r="I17" s="8">
        <f t="shared" si="1"/>
        <v>3000</v>
      </c>
      <c r="J17" s="12">
        <v>1</v>
      </c>
      <c r="K17" s="13">
        <v>10000</v>
      </c>
      <c r="L17" s="8">
        <f t="shared" si="2"/>
        <v>10000</v>
      </c>
      <c r="M17" s="12">
        <v>1</v>
      </c>
      <c r="N17" s="13">
        <v>35000</v>
      </c>
      <c r="O17" s="8">
        <f t="shared" si="3"/>
        <v>35000</v>
      </c>
      <c r="P17" s="4"/>
      <c r="Q17" s="4"/>
      <c r="R17" s="4"/>
      <c r="S17" s="4"/>
      <c r="T17" s="4"/>
      <c r="U17" s="4"/>
      <c r="V17" s="4"/>
      <c r="W17" s="4"/>
      <c r="X17" s="4"/>
      <c r="Y17" s="4"/>
      <c r="Z17" s="4"/>
    </row>
    <row r="18" spans="1:26" ht="15" customHeight="1">
      <c r="A18" s="5" t="s">
        <v>384</v>
      </c>
      <c r="B18" s="5" t="s">
        <v>385</v>
      </c>
      <c r="C18" s="5" t="s">
        <v>386</v>
      </c>
      <c r="D18" s="12">
        <v>1</v>
      </c>
      <c r="E18" s="13">
        <v>600</v>
      </c>
      <c r="F18" s="8">
        <f t="shared" si="0"/>
        <v>600</v>
      </c>
      <c r="G18" s="12">
        <v>2</v>
      </c>
      <c r="H18" s="13">
        <v>1300</v>
      </c>
      <c r="I18" s="8">
        <f t="shared" si="1"/>
        <v>2600</v>
      </c>
      <c r="J18" s="12">
        <v>4</v>
      </c>
      <c r="K18" s="13">
        <v>3000</v>
      </c>
      <c r="L18" s="8">
        <f t="shared" si="2"/>
        <v>12000</v>
      </c>
      <c r="M18" s="12">
        <v>8</v>
      </c>
      <c r="N18" s="13">
        <v>6500</v>
      </c>
      <c r="O18" s="8">
        <f t="shared" si="3"/>
        <v>52000</v>
      </c>
      <c r="P18" s="4"/>
      <c r="Q18" s="4"/>
      <c r="R18" s="4"/>
      <c r="S18" s="4"/>
      <c r="T18" s="4"/>
      <c r="U18" s="4"/>
      <c r="V18" s="4"/>
      <c r="W18" s="4"/>
      <c r="X18" s="4"/>
      <c r="Y18" s="4"/>
      <c r="Z18" s="4"/>
    </row>
    <row r="19" spans="1:26" ht="24" customHeight="1">
      <c r="A19" s="5" t="s">
        <v>387</v>
      </c>
      <c r="B19" s="5" t="s">
        <v>388</v>
      </c>
      <c r="C19" s="5" t="s">
        <v>389</v>
      </c>
      <c r="D19" s="12">
        <v>1</v>
      </c>
      <c r="E19" s="13">
        <v>450</v>
      </c>
      <c r="F19" s="8">
        <f t="shared" si="0"/>
        <v>450</v>
      </c>
      <c r="G19" s="12">
        <v>1</v>
      </c>
      <c r="H19" s="13">
        <v>1400</v>
      </c>
      <c r="I19" s="8">
        <f t="shared" si="1"/>
        <v>1400</v>
      </c>
      <c r="J19" s="12">
        <v>1</v>
      </c>
      <c r="K19" s="13">
        <v>4500</v>
      </c>
      <c r="L19" s="8">
        <f t="shared" si="2"/>
        <v>4500</v>
      </c>
      <c r="M19" s="12">
        <v>1</v>
      </c>
      <c r="N19" s="13">
        <v>16000</v>
      </c>
      <c r="O19" s="8">
        <f t="shared" si="3"/>
        <v>16000</v>
      </c>
      <c r="P19" s="4"/>
      <c r="Q19" s="4"/>
      <c r="R19" s="4"/>
      <c r="S19" s="4"/>
      <c r="T19" s="4"/>
      <c r="U19" s="4"/>
      <c r="V19" s="4"/>
      <c r="W19" s="4"/>
      <c r="X19" s="4"/>
      <c r="Y19" s="4"/>
      <c r="Z19" s="4"/>
    </row>
    <row r="20" spans="1:26" ht="24" customHeight="1">
      <c r="A20" s="5" t="s">
        <v>390</v>
      </c>
      <c r="B20" s="5" t="s">
        <v>391</v>
      </c>
      <c r="C20" s="5" t="s">
        <v>353</v>
      </c>
      <c r="D20" s="12">
        <v>1</v>
      </c>
      <c r="E20" s="13">
        <v>650</v>
      </c>
      <c r="F20" s="8">
        <f t="shared" si="0"/>
        <v>650</v>
      </c>
      <c r="G20" s="12">
        <v>1</v>
      </c>
      <c r="H20" s="13">
        <v>2200</v>
      </c>
      <c r="I20" s="8">
        <f t="shared" si="1"/>
        <v>2200</v>
      </c>
      <c r="J20" s="12">
        <v>1</v>
      </c>
      <c r="K20" s="13">
        <v>7500</v>
      </c>
      <c r="L20" s="8">
        <f t="shared" si="2"/>
        <v>7500</v>
      </c>
      <c r="M20" s="12">
        <v>1</v>
      </c>
      <c r="N20" s="13">
        <v>26000</v>
      </c>
      <c r="O20" s="8">
        <f t="shared" si="3"/>
        <v>26000</v>
      </c>
      <c r="P20" s="4"/>
      <c r="Q20" s="4"/>
      <c r="R20" s="4"/>
      <c r="S20" s="4"/>
      <c r="T20" s="4"/>
      <c r="U20" s="4"/>
      <c r="V20" s="4"/>
      <c r="W20" s="4"/>
      <c r="X20" s="4"/>
      <c r="Y20" s="4"/>
      <c r="Z20" s="4"/>
    </row>
    <row r="21" spans="1:26" ht="24" customHeight="1">
      <c r="A21" s="5" t="s">
        <v>392</v>
      </c>
      <c r="B21" s="5" t="s">
        <v>393</v>
      </c>
      <c r="C21" s="5" t="s">
        <v>377</v>
      </c>
      <c r="D21" s="12">
        <v>1</v>
      </c>
      <c r="E21" s="13">
        <v>1800</v>
      </c>
      <c r="F21" s="8">
        <f t="shared" si="0"/>
        <v>1800</v>
      </c>
      <c r="G21" s="12">
        <v>1</v>
      </c>
      <c r="H21" s="13">
        <v>6500</v>
      </c>
      <c r="I21" s="8">
        <f t="shared" si="1"/>
        <v>6500</v>
      </c>
      <c r="J21" s="12">
        <v>1</v>
      </c>
      <c r="K21" s="13">
        <v>35000</v>
      </c>
      <c r="L21" s="8">
        <f t="shared" si="2"/>
        <v>35000</v>
      </c>
      <c r="M21" s="12">
        <v>1</v>
      </c>
      <c r="N21" s="13">
        <v>180000</v>
      </c>
      <c r="O21" s="8">
        <f t="shared" si="3"/>
        <v>180000</v>
      </c>
      <c r="P21" s="4"/>
      <c r="Q21" s="4"/>
      <c r="R21" s="4"/>
      <c r="S21" s="4"/>
      <c r="T21" s="4"/>
      <c r="U21" s="4"/>
      <c r="V21" s="4"/>
      <c r="W21" s="4"/>
      <c r="X21" s="4"/>
      <c r="Y21" s="4"/>
      <c r="Z21" s="4"/>
    </row>
    <row r="22" spans="1:26" ht="24" customHeight="1">
      <c r="A22" s="5" t="s">
        <v>394</v>
      </c>
      <c r="B22" s="5" t="s">
        <v>395</v>
      </c>
      <c r="C22" s="5" t="s">
        <v>396</v>
      </c>
      <c r="D22" s="12">
        <v>1</v>
      </c>
      <c r="E22" s="13">
        <v>1200</v>
      </c>
      <c r="F22" s="8">
        <f t="shared" si="0"/>
        <v>1200</v>
      </c>
      <c r="G22" s="12">
        <v>1</v>
      </c>
      <c r="H22" s="13">
        <v>5000</v>
      </c>
      <c r="I22" s="8">
        <f t="shared" si="1"/>
        <v>5000</v>
      </c>
      <c r="J22" s="12">
        <v>1</v>
      </c>
      <c r="K22" s="13">
        <v>28000</v>
      </c>
      <c r="L22" s="8">
        <f t="shared" si="2"/>
        <v>28000</v>
      </c>
      <c r="M22" s="12">
        <v>1</v>
      </c>
      <c r="N22" s="13">
        <v>150000</v>
      </c>
      <c r="O22" s="8">
        <f t="shared" si="3"/>
        <v>150000</v>
      </c>
      <c r="P22" s="4"/>
      <c r="Q22" s="4"/>
      <c r="R22" s="4"/>
      <c r="S22" s="4"/>
      <c r="T22" s="4"/>
      <c r="U22" s="4"/>
      <c r="V22" s="4"/>
      <c r="W22" s="4"/>
      <c r="X22" s="4"/>
      <c r="Y22" s="4"/>
      <c r="Z22" s="4"/>
    </row>
    <row r="23" spans="1:26" ht="24" customHeight="1">
      <c r="A23" s="5" t="s">
        <v>397</v>
      </c>
      <c r="B23" s="5" t="s">
        <v>398</v>
      </c>
      <c r="C23" s="5" t="s">
        <v>399</v>
      </c>
      <c r="D23" s="12">
        <v>1</v>
      </c>
      <c r="E23" s="13">
        <v>1800</v>
      </c>
      <c r="F23" s="8">
        <f t="shared" si="0"/>
        <v>1800</v>
      </c>
      <c r="G23" s="12">
        <v>1</v>
      </c>
      <c r="H23" s="13">
        <v>8000</v>
      </c>
      <c r="I23" s="8">
        <f t="shared" si="1"/>
        <v>8000</v>
      </c>
      <c r="J23" s="12">
        <v>1</v>
      </c>
      <c r="K23" s="13">
        <v>60000</v>
      </c>
      <c r="L23" s="8">
        <f t="shared" si="2"/>
        <v>60000</v>
      </c>
      <c r="M23" s="12">
        <v>1</v>
      </c>
      <c r="N23" s="13">
        <v>350000</v>
      </c>
      <c r="O23" s="8">
        <f t="shared" si="3"/>
        <v>350000</v>
      </c>
      <c r="P23" s="4"/>
      <c r="Q23" s="4"/>
      <c r="R23" s="4"/>
      <c r="S23" s="4"/>
      <c r="T23" s="4"/>
      <c r="U23" s="4"/>
      <c r="V23" s="4"/>
      <c r="W23" s="4"/>
      <c r="X23" s="4"/>
      <c r="Y23" s="4"/>
      <c r="Z23" s="4"/>
    </row>
    <row r="24" spans="1:26" ht="24" customHeight="1">
      <c r="A24" s="5" t="s">
        <v>400</v>
      </c>
      <c r="B24" s="5" t="s">
        <v>401</v>
      </c>
      <c r="C24" s="5" t="s">
        <v>402</v>
      </c>
      <c r="D24" s="12">
        <v>1</v>
      </c>
      <c r="E24" s="13">
        <v>1500</v>
      </c>
      <c r="F24" s="8">
        <f t="shared" si="0"/>
        <v>1500</v>
      </c>
      <c r="G24" s="12">
        <v>1</v>
      </c>
      <c r="H24" s="13">
        <v>7000</v>
      </c>
      <c r="I24" s="8">
        <f t="shared" si="1"/>
        <v>7000</v>
      </c>
      <c r="J24" s="12">
        <v>1</v>
      </c>
      <c r="K24" s="13">
        <v>45000</v>
      </c>
      <c r="L24" s="8">
        <f t="shared" si="2"/>
        <v>45000</v>
      </c>
      <c r="M24" s="12">
        <v>1</v>
      </c>
      <c r="N24" s="13">
        <v>240000</v>
      </c>
      <c r="O24" s="8">
        <f t="shared" si="3"/>
        <v>240000</v>
      </c>
      <c r="P24" s="4"/>
      <c r="Q24" s="4"/>
      <c r="R24" s="4"/>
      <c r="S24" s="4"/>
      <c r="T24" s="4"/>
      <c r="U24" s="4"/>
      <c r="V24" s="4"/>
      <c r="W24" s="4"/>
      <c r="X24" s="4"/>
      <c r="Y24" s="4"/>
      <c r="Z24" s="4"/>
    </row>
    <row r="25" spans="1:26" ht="24" customHeight="1">
      <c r="A25" s="5" t="s">
        <v>403</v>
      </c>
      <c r="B25" s="5" t="s">
        <v>404</v>
      </c>
      <c r="C25" s="5" t="s">
        <v>405</v>
      </c>
      <c r="D25" s="12">
        <v>1</v>
      </c>
      <c r="E25" s="13">
        <v>900</v>
      </c>
      <c r="F25" s="8">
        <f t="shared" si="0"/>
        <v>900</v>
      </c>
      <c r="G25" s="12">
        <v>1</v>
      </c>
      <c r="H25" s="13">
        <v>3200</v>
      </c>
      <c r="I25" s="8">
        <f t="shared" si="1"/>
        <v>3200</v>
      </c>
      <c r="J25" s="12">
        <v>1</v>
      </c>
      <c r="K25" s="13">
        <v>12000</v>
      </c>
      <c r="L25" s="8">
        <f t="shared" si="2"/>
        <v>12000</v>
      </c>
      <c r="M25" s="12">
        <v>1</v>
      </c>
      <c r="N25" s="13">
        <v>45000</v>
      </c>
      <c r="O25" s="8">
        <f t="shared" si="3"/>
        <v>45000</v>
      </c>
      <c r="P25" s="4"/>
      <c r="Q25" s="4"/>
      <c r="R25" s="4"/>
      <c r="S25" s="4"/>
      <c r="T25" s="4"/>
      <c r="U25" s="4"/>
      <c r="V25" s="4"/>
      <c r="W25" s="4"/>
      <c r="X25" s="4"/>
      <c r="Y25" s="4"/>
      <c r="Z25" s="4"/>
    </row>
    <row r="26" spans="1:26" ht="24" customHeight="1">
      <c r="A26" s="5" t="s">
        <v>406</v>
      </c>
      <c r="B26" s="5" t="s">
        <v>407</v>
      </c>
      <c r="C26" s="5" t="s">
        <v>408</v>
      </c>
      <c r="D26" s="12">
        <v>1</v>
      </c>
      <c r="E26" s="13">
        <v>700</v>
      </c>
      <c r="F26" s="8">
        <f t="shared" si="0"/>
        <v>700</v>
      </c>
      <c r="G26" s="12">
        <v>1</v>
      </c>
      <c r="H26" s="13">
        <v>2500</v>
      </c>
      <c r="I26" s="8">
        <f t="shared" si="1"/>
        <v>2500</v>
      </c>
      <c r="J26" s="12">
        <v>1</v>
      </c>
      <c r="K26" s="13">
        <v>9000</v>
      </c>
      <c r="L26" s="8">
        <f t="shared" si="2"/>
        <v>9000</v>
      </c>
      <c r="M26" s="12">
        <v>1</v>
      </c>
      <c r="N26" s="13">
        <v>32000</v>
      </c>
      <c r="O26" s="8">
        <f t="shared" si="3"/>
        <v>32000</v>
      </c>
      <c r="P26" s="4"/>
      <c r="Q26" s="4"/>
      <c r="R26" s="4"/>
      <c r="S26" s="4"/>
      <c r="T26" s="4"/>
      <c r="U26" s="4"/>
      <c r="V26" s="4"/>
      <c r="W26" s="4"/>
      <c r="X26" s="4"/>
      <c r="Y26" s="4"/>
      <c r="Z26" s="4"/>
    </row>
    <row r="27" spans="1:26" ht="15" customHeight="1">
      <c r="A27" s="5" t="s">
        <v>409</v>
      </c>
      <c r="B27" s="5" t="s">
        <v>410</v>
      </c>
      <c r="C27" s="5" t="s">
        <v>411</v>
      </c>
      <c r="D27" s="12">
        <v>1</v>
      </c>
      <c r="E27" s="13">
        <v>1200</v>
      </c>
      <c r="F27" s="8">
        <f t="shared" si="0"/>
        <v>1200</v>
      </c>
      <c r="G27" s="12">
        <v>1</v>
      </c>
      <c r="H27" s="13">
        <v>4500</v>
      </c>
      <c r="I27" s="8">
        <f t="shared" si="1"/>
        <v>4500</v>
      </c>
      <c r="J27" s="12">
        <v>1</v>
      </c>
      <c r="K27" s="13">
        <v>18000</v>
      </c>
      <c r="L27" s="8">
        <f t="shared" si="2"/>
        <v>18000</v>
      </c>
      <c r="M27" s="12">
        <v>1</v>
      </c>
      <c r="N27" s="13">
        <v>65000</v>
      </c>
      <c r="O27" s="8">
        <f t="shared" si="3"/>
        <v>65000</v>
      </c>
      <c r="P27" s="4"/>
      <c r="Q27" s="4"/>
      <c r="R27" s="4"/>
      <c r="S27" s="4"/>
      <c r="T27" s="4"/>
      <c r="U27" s="4"/>
      <c r="V27" s="4"/>
      <c r="W27" s="4"/>
      <c r="X27" s="4"/>
      <c r="Y27" s="4"/>
      <c r="Z27" s="4"/>
    </row>
    <row r="28" spans="1:26" ht="24" customHeight="1">
      <c r="A28" s="5" t="s">
        <v>412</v>
      </c>
      <c r="B28" s="5" t="s">
        <v>413</v>
      </c>
      <c r="C28" s="5" t="s">
        <v>414</v>
      </c>
      <c r="D28" s="12">
        <v>2</v>
      </c>
      <c r="E28" s="13">
        <v>250</v>
      </c>
      <c r="F28" s="8">
        <f t="shared" si="0"/>
        <v>500</v>
      </c>
      <c r="G28" s="12">
        <v>3</v>
      </c>
      <c r="H28" s="13">
        <v>500</v>
      </c>
      <c r="I28" s="8">
        <f t="shared" si="1"/>
        <v>1500</v>
      </c>
      <c r="J28" s="12">
        <v>5</v>
      </c>
      <c r="K28" s="13">
        <v>1200</v>
      </c>
      <c r="L28" s="8">
        <f t="shared" si="2"/>
        <v>6000</v>
      </c>
      <c r="M28" s="12">
        <v>8</v>
      </c>
      <c r="N28" s="13">
        <v>2500</v>
      </c>
      <c r="O28" s="8">
        <f t="shared" si="3"/>
        <v>20000</v>
      </c>
      <c r="P28" s="4"/>
      <c r="Q28" s="4"/>
      <c r="R28" s="4"/>
      <c r="S28" s="4"/>
      <c r="T28" s="4"/>
      <c r="U28" s="4"/>
      <c r="V28" s="4"/>
      <c r="W28" s="4"/>
      <c r="X28" s="4"/>
      <c r="Y28" s="4"/>
      <c r="Z28" s="4"/>
    </row>
    <row r="29" spans="1:26" ht="24" customHeight="1">
      <c r="A29" s="5" t="s">
        <v>415</v>
      </c>
      <c r="B29" s="5" t="s">
        <v>416</v>
      </c>
      <c r="C29" s="5" t="s">
        <v>377</v>
      </c>
      <c r="D29" s="12">
        <v>1</v>
      </c>
      <c r="E29" s="13">
        <v>800</v>
      </c>
      <c r="F29" s="8">
        <f t="shared" si="0"/>
        <v>800</v>
      </c>
      <c r="G29" s="12">
        <v>1</v>
      </c>
      <c r="H29" s="13">
        <v>2800</v>
      </c>
      <c r="I29" s="8">
        <f t="shared" si="1"/>
        <v>2800</v>
      </c>
      <c r="J29" s="12">
        <v>1</v>
      </c>
      <c r="K29" s="13">
        <v>10000</v>
      </c>
      <c r="L29" s="8">
        <f t="shared" si="2"/>
        <v>10000</v>
      </c>
      <c r="M29" s="12">
        <v>1</v>
      </c>
      <c r="N29" s="13">
        <v>35000</v>
      </c>
      <c r="O29" s="8">
        <f t="shared" si="3"/>
        <v>35000</v>
      </c>
      <c r="P29" s="4"/>
      <c r="Q29" s="4"/>
      <c r="R29" s="4"/>
      <c r="S29" s="4"/>
      <c r="T29" s="4"/>
      <c r="U29" s="4"/>
      <c r="V29" s="4"/>
      <c r="W29" s="4"/>
      <c r="X29" s="4"/>
      <c r="Y29" s="4"/>
      <c r="Z29" s="4"/>
    </row>
    <row r="30" spans="1:26" ht="24" customHeight="1">
      <c r="A30" s="5" t="s">
        <v>417</v>
      </c>
      <c r="B30" s="5" t="s">
        <v>418</v>
      </c>
      <c r="C30" s="5" t="s">
        <v>347</v>
      </c>
      <c r="D30" s="12">
        <v>1</v>
      </c>
      <c r="E30" s="13">
        <v>1100</v>
      </c>
      <c r="F30" s="8">
        <f t="shared" si="0"/>
        <v>1100</v>
      </c>
      <c r="G30" s="12">
        <v>1</v>
      </c>
      <c r="H30" s="13">
        <v>3600</v>
      </c>
      <c r="I30" s="8">
        <f t="shared" si="1"/>
        <v>3600</v>
      </c>
      <c r="J30" s="12">
        <v>1</v>
      </c>
      <c r="K30" s="13">
        <v>14000</v>
      </c>
      <c r="L30" s="8">
        <f t="shared" si="2"/>
        <v>14000</v>
      </c>
      <c r="M30" s="12">
        <v>1</v>
      </c>
      <c r="N30" s="13">
        <v>50000</v>
      </c>
      <c r="O30" s="8">
        <f t="shared" si="3"/>
        <v>50000</v>
      </c>
      <c r="P30" s="4"/>
      <c r="Q30" s="4"/>
      <c r="R30" s="4"/>
      <c r="S30" s="4"/>
      <c r="T30" s="4"/>
      <c r="U30" s="4"/>
      <c r="V30" s="4"/>
      <c r="W30" s="4"/>
      <c r="X30" s="4"/>
      <c r="Y30" s="4"/>
      <c r="Z30" s="4"/>
    </row>
    <row r="31" spans="1:26" ht="24" customHeight="1">
      <c r="A31" s="5" t="s">
        <v>419</v>
      </c>
      <c r="B31" s="5" t="s">
        <v>420</v>
      </c>
      <c r="C31" s="5" t="s">
        <v>368</v>
      </c>
      <c r="D31" s="12">
        <v>1</v>
      </c>
      <c r="E31" s="13">
        <v>1500</v>
      </c>
      <c r="F31" s="8">
        <f t="shared" si="0"/>
        <v>1500</v>
      </c>
      <c r="G31" s="12">
        <v>1</v>
      </c>
      <c r="H31" s="13">
        <v>5500</v>
      </c>
      <c r="I31" s="8">
        <f t="shared" si="1"/>
        <v>5500</v>
      </c>
      <c r="J31" s="12">
        <v>1</v>
      </c>
      <c r="K31" s="13">
        <v>26000</v>
      </c>
      <c r="L31" s="8">
        <f t="shared" si="2"/>
        <v>26000</v>
      </c>
      <c r="M31" s="12">
        <v>1</v>
      </c>
      <c r="N31" s="13">
        <v>120000</v>
      </c>
      <c r="O31" s="8">
        <f t="shared" si="3"/>
        <v>120000</v>
      </c>
      <c r="P31" s="4"/>
      <c r="Q31" s="4"/>
      <c r="R31" s="4"/>
      <c r="S31" s="4"/>
      <c r="T31" s="4"/>
      <c r="U31" s="4"/>
      <c r="V31" s="4"/>
      <c r="W31" s="4"/>
      <c r="X31" s="4"/>
      <c r="Y31" s="4"/>
      <c r="Z31" s="4"/>
    </row>
    <row r="32" spans="1:26" ht="24" customHeight="1">
      <c r="A32" s="5" t="s">
        <v>421</v>
      </c>
      <c r="B32" s="5" t="s">
        <v>422</v>
      </c>
      <c r="C32" s="5" t="s">
        <v>423</v>
      </c>
      <c r="D32" s="12">
        <v>1</v>
      </c>
      <c r="E32" s="13">
        <v>1200</v>
      </c>
      <c r="F32" s="8">
        <f t="shared" si="0"/>
        <v>1200</v>
      </c>
      <c r="G32" s="12">
        <v>2</v>
      </c>
      <c r="H32" s="13">
        <v>3000</v>
      </c>
      <c r="I32" s="8">
        <f t="shared" si="1"/>
        <v>6000</v>
      </c>
      <c r="J32" s="12">
        <v>3</v>
      </c>
      <c r="K32" s="13">
        <v>9000</v>
      </c>
      <c r="L32" s="8">
        <f t="shared" si="2"/>
        <v>27000</v>
      </c>
      <c r="M32" s="12">
        <v>5</v>
      </c>
      <c r="N32" s="13">
        <v>24000</v>
      </c>
      <c r="O32" s="8">
        <f t="shared" si="3"/>
        <v>120000</v>
      </c>
      <c r="P32" s="4"/>
      <c r="Q32" s="4"/>
      <c r="R32" s="4"/>
      <c r="S32" s="4"/>
      <c r="T32" s="4"/>
      <c r="U32" s="4"/>
      <c r="V32" s="4"/>
      <c r="W32" s="4"/>
      <c r="X32" s="4"/>
      <c r="Y32" s="4"/>
      <c r="Z32" s="4"/>
    </row>
    <row r="33" spans="1:26" ht="24" customHeight="1">
      <c r="A33" s="5" t="s">
        <v>424</v>
      </c>
      <c r="B33" s="5" t="s">
        <v>425</v>
      </c>
      <c r="C33" s="5" t="s">
        <v>377</v>
      </c>
      <c r="D33" s="12">
        <v>1</v>
      </c>
      <c r="E33" s="13">
        <v>850</v>
      </c>
      <c r="F33" s="8">
        <f t="shared" si="0"/>
        <v>850</v>
      </c>
      <c r="G33" s="12">
        <v>1</v>
      </c>
      <c r="H33" s="13">
        <v>3200</v>
      </c>
      <c r="I33" s="8">
        <f t="shared" si="1"/>
        <v>3200</v>
      </c>
      <c r="J33" s="12">
        <v>1</v>
      </c>
      <c r="K33" s="13">
        <v>12000</v>
      </c>
      <c r="L33" s="8">
        <f t="shared" si="2"/>
        <v>12000</v>
      </c>
      <c r="M33" s="12">
        <v>1</v>
      </c>
      <c r="N33" s="13">
        <v>42000</v>
      </c>
      <c r="O33" s="8">
        <f t="shared" si="3"/>
        <v>42000</v>
      </c>
      <c r="P33" s="4"/>
      <c r="Q33" s="4"/>
      <c r="R33" s="4"/>
      <c r="S33" s="4"/>
      <c r="T33" s="4"/>
      <c r="U33" s="4"/>
      <c r="V33" s="4"/>
      <c r="W33" s="4"/>
      <c r="X33" s="4"/>
      <c r="Y33" s="4"/>
      <c r="Z33" s="4"/>
    </row>
    <row r="34" spans="1:26" ht="24" customHeight="1">
      <c r="A34" s="5" t="s">
        <v>426</v>
      </c>
      <c r="B34" s="5" t="s">
        <v>427</v>
      </c>
      <c r="C34" s="5" t="s">
        <v>428</v>
      </c>
      <c r="D34" s="12">
        <v>1</v>
      </c>
      <c r="E34" s="13">
        <v>900</v>
      </c>
      <c r="F34" s="8">
        <f t="shared" si="0"/>
        <v>900</v>
      </c>
      <c r="G34" s="12">
        <v>1</v>
      </c>
      <c r="H34" s="13">
        <v>3500</v>
      </c>
      <c r="I34" s="8">
        <f t="shared" si="1"/>
        <v>3500</v>
      </c>
      <c r="J34" s="12">
        <v>1</v>
      </c>
      <c r="K34" s="13">
        <v>14000</v>
      </c>
      <c r="L34" s="8">
        <f t="shared" si="2"/>
        <v>14000</v>
      </c>
      <c r="M34" s="12">
        <v>1</v>
      </c>
      <c r="N34" s="13">
        <v>52000</v>
      </c>
      <c r="O34" s="8">
        <f t="shared" si="3"/>
        <v>52000</v>
      </c>
      <c r="P34" s="4"/>
      <c r="Q34" s="4"/>
      <c r="R34" s="4"/>
      <c r="S34" s="4"/>
      <c r="T34" s="4"/>
      <c r="U34" s="4"/>
      <c r="V34" s="4"/>
      <c r="W34" s="4"/>
      <c r="X34" s="4"/>
      <c r="Y34" s="4"/>
      <c r="Z34" s="4"/>
    </row>
    <row r="35" spans="1:26" ht="24" customHeight="1">
      <c r="A35" s="5" t="s">
        <v>429</v>
      </c>
      <c r="B35" s="5" t="s">
        <v>430</v>
      </c>
      <c r="C35" s="5" t="s">
        <v>431</v>
      </c>
      <c r="D35" s="12">
        <v>1</v>
      </c>
      <c r="E35" s="13">
        <v>850</v>
      </c>
      <c r="F35" s="8">
        <f t="shared" si="0"/>
        <v>850</v>
      </c>
      <c r="G35" s="12">
        <v>1</v>
      </c>
      <c r="H35" s="13">
        <v>3200</v>
      </c>
      <c r="I35" s="8">
        <f t="shared" si="1"/>
        <v>3200</v>
      </c>
      <c r="J35" s="12">
        <v>1</v>
      </c>
      <c r="K35" s="13">
        <v>13000</v>
      </c>
      <c r="L35" s="8">
        <f t="shared" si="2"/>
        <v>13000</v>
      </c>
      <c r="M35" s="12">
        <v>1</v>
      </c>
      <c r="N35" s="13">
        <v>50000</v>
      </c>
      <c r="O35" s="8">
        <f t="shared" si="3"/>
        <v>50000</v>
      </c>
      <c r="P35" s="4"/>
      <c r="Q35" s="4"/>
      <c r="R35" s="4"/>
      <c r="S35" s="4"/>
      <c r="T35" s="4"/>
      <c r="U35" s="4"/>
      <c r="V35" s="4"/>
      <c r="W35" s="4"/>
      <c r="X35" s="4"/>
      <c r="Y35" s="4"/>
      <c r="Z35" s="4"/>
    </row>
    <row r="36" spans="1:26" ht="24" customHeight="1">
      <c r="A36" s="5" t="s">
        <v>432</v>
      </c>
      <c r="B36" s="5" t="s">
        <v>433</v>
      </c>
      <c r="C36" s="5" t="s">
        <v>434</v>
      </c>
      <c r="D36" s="12">
        <v>1</v>
      </c>
      <c r="E36" s="13">
        <v>600</v>
      </c>
      <c r="F36" s="8">
        <f t="shared" si="0"/>
        <v>600</v>
      </c>
      <c r="G36" s="12">
        <v>1</v>
      </c>
      <c r="H36" s="13">
        <v>2200</v>
      </c>
      <c r="I36" s="8">
        <f t="shared" si="1"/>
        <v>2200</v>
      </c>
      <c r="J36" s="12">
        <v>1</v>
      </c>
      <c r="K36" s="13">
        <v>8000</v>
      </c>
      <c r="L36" s="8">
        <f t="shared" si="2"/>
        <v>8000</v>
      </c>
      <c r="M36" s="12">
        <v>1</v>
      </c>
      <c r="N36" s="13">
        <v>28000</v>
      </c>
      <c r="O36" s="8">
        <f t="shared" si="3"/>
        <v>28000</v>
      </c>
      <c r="P36" s="4"/>
      <c r="Q36" s="4"/>
      <c r="R36" s="4"/>
      <c r="S36" s="4"/>
      <c r="T36" s="4"/>
      <c r="U36" s="4"/>
      <c r="V36" s="4"/>
      <c r="W36" s="4"/>
      <c r="X36" s="4"/>
      <c r="Y36" s="4"/>
      <c r="Z36" s="4"/>
    </row>
    <row r="37" spans="1:26" ht="24" customHeight="1">
      <c r="A37" s="5" t="s">
        <v>435</v>
      </c>
      <c r="B37" s="5" t="s">
        <v>436</v>
      </c>
      <c r="C37" s="5" t="s">
        <v>377</v>
      </c>
      <c r="D37" s="12">
        <v>1</v>
      </c>
      <c r="E37" s="13">
        <v>650</v>
      </c>
      <c r="F37" s="8">
        <f t="shared" si="0"/>
        <v>650</v>
      </c>
      <c r="G37" s="12">
        <v>1</v>
      </c>
      <c r="H37" s="13">
        <v>2400</v>
      </c>
      <c r="I37" s="8">
        <f t="shared" si="1"/>
        <v>2400</v>
      </c>
      <c r="J37" s="12">
        <v>1</v>
      </c>
      <c r="K37" s="13">
        <v>9000</v>
      </c>
      <c r="L37" s="8">
        <f t="shared" si="2"/>
        <v>9000</v>
      </c>
      <c r="M37" s="12">
        <v>1</v>
      </c>
      <c r="N37" s="13">
        <v>32000</v>
      </c>
      <c r="O37" s="8">
        <f t="shared" si="3"/>
        <v>32000</v>
      </c>
      <c r="P37" s="4"/>
      <c r="Q37" s="4"/>
      <c r="R37" s="4"/>
      <c r="S37" s="4"/>
      <c r="T37" s="4"/>
      <c r="U37" s="4"/>
      <c r="V37" s="4"/>
      <c r="W37" s="4"/>
      <c r="X37" s="4"/>
      <c r="Y37" s="4"/>
      <c r="Z37" s="4"/>
    </row>
    <row r="38" spans="1:26" ht="24" customHeight="1">
      <c r="A38" s="5" t="s">
        <v>437</v>
      </c>
      <c r="B38" s="5" t="s">
        <v>438</v>
      </c>
      <c r="C38" s="5" t="s">
        <v>439</v>
      </c>
      <c r="D38" s="12">
        <v>8</v>
      </c>
      <c r="E38" s="13">
        <v>250</v>
      </c>
      <c r="F38" s="8">
        <f t="shared" si="0"/>
        <v>2000</v>
      </c>
      <c r="G38" s="12">
        <v>20</v>
      </c>
      <c r="H38" s="13">
        <v>400</v>
      </c>
      <c r="I38" s="8">
        <f t="shared" si="1"/>
        <v>8000</v>
      </c>
      <c r="J38" s="12">
        <v>60</v>
      </c>
      <c r="K38" s="13">
        <v>650</v>
      </c>
      <c r="L38" s="8">
        <f t="shared" si="2"/>
        <v>39000</v>
      </c>
      <c r="M38" s="12">
        <v>180</v>
      </c>
      <c r="N38" s="13">
        <v>900</v>
      </c>
      <c r="O38" s="8">
        <f t="shared" si="3"/>
        <v>162000</v>
      </c>
      <c r="P38" s="4"/>
      <c r="Q38" s="4"/>
      <c r="R38" s="4"/>
      <c r="S38" s="4"/>
      <c r="T38" s="4"/>
      <c r="U38" s="4"/>
      <c r="V38" s="4"/>
      <c r="W38" s="4"/>
      <c r="X38" s="4"/>
      <c r="Y38" s="4"/>
      <c r="Z38" s="4"/>
    </row>
    <row r="39" spans="1:26" ht="24" customHeight="1">
      <c r="A39" s="5" t="s">
        <v>440</v>
      </c>
      <c r="B39" s="5" t="s">
        <v>441</v>
      </c>
      <c r="C39" s="5" t="s">
        <v>442</v>
      </c>
      <c r="D39" s="12">
        <v>1</v>
      </c>
      <c r="E39" s="13">
        <v>900</v>
      </c>
      <c r="F39" s="8">
        <f t="shared" si="0"/>
        <v>900</v>
      </c>
      <c r="G39" s="12">
        <v>1</v>
      </c>
      <c r="H39" s="13">
        <v>3500</v>
      </c>
      <c r="I39" s="8">
        <f t="shared" si="1"/>
        <v>3500</v>
      </c>
      <c r="J39" s="12">
        <v>1</v>
      </c>
      <c r="K39" s="13">
        <v>14000</v>
      </c>
      <c r="L39" s="8">
        <f t="shared" si="2"/>
        <v>14000</v>
      </c>
      <c r="M39" s="12">
        <v>1</v>
      </c>
      <c r="N39" s="13">
        <v>55000</v>
      </c>
      <c r="O39" s="8">
        <f t="shared" si="3"/>
        <v>55000</v>
      </c>
      <c r="P39" s="4"/>
      <c r="Q39" s="4"/>
      <c r="R39" s="4"/>
      <c r="S39" s="4"/>
      <c r="T39" s="4"/>
      <c r="U39" s="4"/>
      <c r="V39" s="4"/>
      <c r="W39" s="4"/>
      <c r="X39" s="4"/>
      <c r="Y39" s="4"/>
      <c r="Z39" s="4"/>
    </row>
    <row r="40" spans="1:26" ht="24" customHeight="1">
      <c r="A40" s="5" t="s">
        <v>443</v>
      </c>
      <c r="B40" s="5" t="s">
        <v>444</v>
      </c>
      <c r="C40" s="5" t="s">
        <v>353</v>
      </c>
      <c r="D40" s="12">
        <v>1</v>
      </c>
      <c r="E40" s="13">
        <v>350</v>
      </c>
      <c r="F40" s="8">
        <f t="shared" si="0"/>
        <v>350</v>
      </c>
      <c r="G40" s="12">
        <v>1</v>
      </c>
      <c r="H40" s="13">
        <v>900</v>
      </c>
      <c r="I40" s="8">
        <f t="shared" si="1"/>
        <v>900</v>
      </c>
      <c r="J40" s="12">
        <v>1</v>
      </c>
      <c r="K40" s="13">
        <v>3000</v>
      </c>
      <c r="L40" s="8">
        <f t="shared" si="2"/>
        <v>3000</v>
      </c>
      <c r="M40" s="12">
        <v>1</v>
      </c>
      <c r="N40" s="13">
        <v>10000</v>
      </c>
      <c r="O40" s="8">
        <f t="shared" si="3"/>
        <v>10000</v>
      </c>
      <c r="P40" s="4"/>
      <c r="Q40" s="4"/>
      <c r="R40" s="4"/>
      <c r="S40" s="4"/>
      <c r="T40" s="4"/>
      <c r="U40" s="4"/>
      <c r="V40" s="4"/>
      <c r="W40" s="4"/>
      <c r="X40" s="4"/>
      <c r="Y40" s="4"/>
      <c r="Z40" s="4"/>
    </row>
    <row r="41" spans="1:26" ht="24" customHeight="1">
      <c r="A41" s="5" t="s">
        <v>445</v>
      </c>
      <c r="B41" s="5" t="s">
        <v>446</v>
      </c>
      <c r="C41" s="5" t="s">
        <v>447</v>
      </c>
      <c r="D41" s="12">
        <v>1</v>
      </c>
      <c r="E41" s="13">
        <v>1100</v>
      </c>
      <c r="F41" s="8">
        <f t="shared" si="0"/>
        <v>1100</v>
      </c>
      <c r="G41" s="12">
        <v>1</v>
      </c>
      <c r="H41" s="13">
        <v>3800</v>
      </c>
      <c r="I41" s="8">
        <f t="shared" si="1"/>
        <v>3800</v>
      </c>
      <c r="J41" s="12">
        <v>1</v>
      </c>
      <c r="K41" s="13">
        <v>15000</v>
      </c>
      <c r="L41" s="8">
        <f t="shared" si="2"/>
        <v>15000</v>
      </c>
      <c r="M41" s="12">
        <v>1</v>
      </c>
      <c r="N41" s="13">
        <v>60000</v>
      </c>
      <c r="O41" s="8">
        <f t="shared" si="3"/>
        <v>60000</v>
      </c>
      <c r="P41" s="4"/>
      <c r="Q41" s="4"/>
      <c r="R41" s="4"/>
      <c r="S41" s="4"/>
      <c r="T41" s="4"/>
      <c r="U41" s="4"/>
      <c r="V41" s="4"/>
      <c r="W41" s="4"/>
      <c r="X41" s="4"/>
      <c r="Y41" s="4"/>
      <c r="Z41" s="4"/>
    </row>
    <row r="42" spans="1:26" ht="24" customHeight="1">
      <c r="A42" s="5" t="s">
        <v>448</v>
      </c>
      <c r="B42" s="5" t="s">
        <v>449</v>
      </c>
      <c r="C42" s="5" t="s">
        <v>368</v>
      </c>
      <c r="D42" s="12">
        <v>1</v>
      </c>
      <c r="E42" s="13">
        <v>1500</v>
      </c>
      <c r="F42" s="8">
        <f t="shared" si="0"/>
        <v>1500</v>
      </c>
      <c r="G42" s="12">
        <v>1</v>
      </c>
      <c r="H42" s="13">
        <v>6000</v>
      </c>
      <c r="I42" s="8">
        <f t="shared" si="1"/>
        <v>6000</v>
      </c>
      <c r="J42" s="12">
        <v>1</v>
      </c>
      <c r="K42" s="13">
        <v>30000</v>
      </c>
      <c r="L42" s="8">
        <f t="shared" si="2"/>
        <v>30000</v>
      </c>
      <c r="M42" s="12">
        <v>1</v>
      </c>
      <c r="N42" s="13">
        <v>160000</v>
      </c>
      <c r="O42" s="8">
        <f t="shared" si="3"/>
        <v>160000</v>
      </c>
      <c r="P42" s="4"/>
      <c r="Q42" s="4"/>
      <c r="R42" s="4"/>
      <c r="S42" s="4"/>
      <c r="T42" s="4"/>
      <c r="U42" s="4"/>
      <c r="V42" s="4"/>
      <c r="W42" s="4"/>
      <c r="X42" s="4"/>
      <c r="Y42" s="4"/>
      <c r="Z42" s="4"/>
    </row>
    <row r="43" spans="1:26" ht="24" customHeight="1">
      <c r="A43" s="5" t="s">
        <v>450</v>
      </c>
      <c r="B43" s="5" t="s">
        <v>451</v>
      </c>
      <c r="C43" s="5" t="s">
        <v>452</v>
      </c>
      <c r="D43" s="12">
        <v>1</v>
      </c>
      <c r="E43" s="13">
        <v>450</v>
      </c>
      <c r="F43" s="8">
        <f t="shared" si="0"/>
        <v>450</v>
      </c>
      <c r="G43" s="12">
        <v>1</v>
      </c>
      <c r="H43" s="13">
        <v>1600</v>
      </c>
      <c r="I43" s="8">
        <f t="shared" si="1"/>
        <v>1600</v>
      </c>
      <c r="J43" s="12">
        <v>1</v>
      </c>
      <c r="K43" s="13">
        <v>6500</v>
      </c>
      <c r="L43" s="8">
        <f t="shared" si="2"/>
        <v>6500</v>
      </c>
      <c r="M43" s="12">
        <v>1</v>
      </c>
      <c r="N43" s="13">
        <v>24000</v>
      </c>
      <c r="O43" s="8">
        <f t="shared" si="3"/>
        <v>24000</v>
      </c>
      <c r="P43" s="4"/>
      <c r="Q43" s="4"/>
      <c r="R43" s="4"/>
      <c r="S43" s="4"/>
      <c r="T43" s="4"/>
      <c r="U43" s="4"/>
      <c r="V43" s="4"/>
      <c r="W43" s="4"/>
      <c r="X43" s="4"/>
      <c r="Y43" s="4"/>
      <c r="Z43" s="4"/>
    </row>
    <row r="44" spans="1:26" ht="24" customHeight="1">
      <c r="A44" s="5" t="s">
        <v>453</v>
      </c>
      <c r="B44" s="5" t="s">
        <v>454</v>
      </c>
      <c r="C44" s="5" t="s">
        <v>455</v>
      </c>
      <c r="D44" s="12">
        <v>1</v>
      </c>
      <c r="E44" s="13">
        <v>1800</v>
      </c>
      <c r="F44" s="8">
        <f t="shared" si="0"/>
        <v>1800</v>
      </c>
      <c r="G44" s="12">
        <v>1</v>
      </c>
      <c r="H44" s="13">
        <v>6500</v>
      </c>
      <c r="I44" s="8">
        <f t="shared" si="1"/>
        <v>6500</v>
      </c>
      <c r="J44" s="12">
        <v>1</v>
      </c>
      <c r="K44" s="13">
        <v>28000</v>
      </c>
      <c r="L44" s="8">
        <f t="shared" si="2"/>
        <v>28000</v>
      </c>
      <c r="M44" s="12">
        <v>1</v>
      </c>
      <c r="N44" s="13">
        <v>140000</v>
      </c>
      <c r="O44" s="8">
        <f t="shared" si="3"/>
        <v>140000</v>
      </c>
      <c r="P44" s="4"/>
      <c r="Q44" s="4"/>
      <c r="R44" s="4"/>
      <c r="S44" s="4"/>
      <c r="T44" s="4"/>
      <c r="U44" s="4"/>
      <c r="V44" s="4"/>
      <c r="W44" s="4"/>
      <c r="X44" s="4"/>
      <c r="Y44" s="4"/>
      <c r="Z44" s="4"/>
    </row>
    <row r="45" spans="1:26" ht="15" customHeight="1">
      <c r="A45" s="48" t="s">
        <v>456</v>
      </c>
      <c r="B45" s="48"/>
      <c r="C45" s="48"/>
      <c r="D45" s="51"/>
      <c r="E45" s="50"/>
      <c r="F45" s="22">
        <f>SUM(F5:F44)</f>
        <v>37590</v>
      </c>
      <c r="G45" s="23"/>
      <c r="H45" s="22"/>
      <c r="I45" s="22">
        <f>SUM(I5:I44)</f>
        <v>137600</v>
      </c>
      <c r="J45" s="23"/>
      <c r="K45" s="22"/>
      <c r="L45" s="22">
        <f>SUM(L5:L44)</f>
        <v>619700</v>
      </c>
      <c r="M45" s="23"/>
      <c r="N45" s="22"/>
      <c r="O45" s="22">
        <f>SUM(O5:O44)</f>
        <v>2729500</v>
      </c>
      <c r="P45" s="4"/>
      <c r="Q45" s="4"/>
      <c r="R45" s="4"/>
      <c r="S45" s="4"/>
      <c r="T45" s="4"/>
      <c r="U45" s="4"/>
      <c r="V45" s="4"/>
      <c r="W45" s="4"/>
      <c r="X45" s="4"/>
      <c r="Y45" s="4"/>
      <c r="Z45" s="4"/>
    </row>
    <row r="46" spans="1:26">
      <c r="A46" s="4"/>
      <c r="B46" s="4"/>
      <c r="C46" s="4"/>
      <c r="D46" s="4"/>
      <c r="E46" s="4"/>
      <c r="F46" s="4"/>
      <c r="G46" s="4"/>
      <c r="H46" s="4"/>
      <c r="I46" s="4"/>
      <c r="J46" s="4"/>
      <c r="K46" s="4"/>
      <c r="L46" s="4"/>
      <c r="M46" s="4"/>
      <c r="N46" s="4"/>
      <c r="O46" s="4"/>
      <c r="P46" s="4"/>
      <c r="Q46" s="4"/>
      <c r="R46" s="4"/>
      <c r="S46" s="4"/>
      <c r="T46" s="4"/>
      <c r="U46" s="4"/>
      <c r="V46" s="4"/>
      <c r="W46" s="4"/>
      <c r="X46" s="4"/>
      <c r="Y46" s="4"/>
      <c r="Z46" s="4"/>
    </row>
    <row r="47" spans="1:26">
      <c r="A47" s="4"/>
      <c r="B47" s="4"/>
      <c r="C47" s="4"/>
      <c r="D47" s="4"/>
      <c r="E47" s="4"/>
      <c r="F47" s="4"/>
      <c r="G47" s="4"/>
      <c r="H47" s="4"/>
      <c r="I47" s="4"/>
      <c r="J47" s="4"/>
      <c r="K47" s="4"/>
      <c r="L47" s="4"/>
      <c r="M47" s="4"/>
      <c r="N47" s="4"/>
      <c r="O47" s="4"/>
      <c r="P47" s="4"/>
      <c r="Q47" s="4"/>
      <c r="R47" s="4"/>
      <c r="S47" s="4"/>
      <c r="T47" s="4"/>
      <c r="U47" s="4"/>
      <c r="V47" s="4"/>
      <c r="W47" s="4"/>
      <c r="X47" s="4"/>
      <c r="Y47" s="4"/>
      <c r="Z47" s="4"/>
    </row>
    <row r="48" spans="1:26">
      <c r="A48" s="4"/>
      <c r="B48" s="4"/>
      <c r="C48" s="4"/>
      <c r="D48" s="4"/>
      <c r="E48" s="4"/>
      <c r="F48" s="4"/>
      <c r="G48" s="4"/>
      <c r="H48" s="4"/>
      <c r="I48" s="4"/>
      <c r="J48" s="4"/>
      <c r="K48" s="4"/>
      <c r="L48" s="4"/>
      <c r="M48" s="4"/>
      <c r="N48" s="4"/>
      <c r="O48" s="4"/>
      <c r="P48" s="4"/>
      <c r="Q48" s="4"/>
      <c r="R48" s="4"/>
      <c r="S48" s="4"/>
      <c r="T48" s="4"/>
      <c r="U48" s="4"/>
      <c r="V48" s="4"/>
      <c r="W48" s="4"/>
      <c r="X48" s="4"/>
      <c r="Y48" s="4"/>
      <c r="Z48" s="4"/>
    </row>
    <row r="49" spans="1:26">
      <c r="A49" s="4"/>
      <c r="B49" s="4"/>
      <c r="C49" s="4"/>
      <c r="D49" s="4"/>
      <c r="E49" s="4"/>
      <c r="F49" s="4"/>
      <c r="G49" s="4"/>
      <c r="H49" s="4"/>
      <c r="I49" s="4"/>
      <c r="J49" s="4"/>
      <c r="K49" s="4"/>
      <c r="L49" s="4"/>
      <c r="M49" s="4"/>
      <c r="N49" s="4"/>
      <c r="O49" s="4"/>
      <c r="P49" s="4"/>
      <c r="Q49" s="4"/>
      <c r="R49" s="4"/>
      <c r="S49" s="4"/>
      <c r="T49" s="4"/>
      <c r="U49" s="4"/>
      <c r="V49" s="4"/>
      <c r="W49" s="4"/>
      <c r="X49" s="4"/>
      <c r="Y49" s="4"/>
      <c r="Z49" s="4"/>
    </row>
    <row r="50" spans="1:26">
      <c r="A50" s="4"/>
      <c r="B50" s="4"/>
      <c r="C50" s="4"/>
      <c r="D50" s="4"/>
      <c r="E50" s="4"/>
      <c r="F50" s="4"/>
      <c r="G50" s="4"/>
      <c r="H50" s="4"/>
      <c r="I50" s="4"/>
      <c r="J50" s="4"/>
      <c r="K50" s="4"/>
      <c r="L50" s="4"/>
      <c r="M50" s="4"/>
      <c r="N50" s="4"/>
      <c r="O50" s="4"/>
      <c r="P50" s="4"/>
      <c r="Q50" s="4"/>
      <c r="R50" s="4"/>
      <c r="S50" s="4"/>
      <c r="T50" s="4"/>
      <c r="U50" s="4"/>
      <c r="V50" s="4"/>
      <c r="W50" s="4"/>
      <c r="X50" s="4"/>
      <c r="Y50" s="4"/>
      <c r="Z50" s="4"/>
    </row>
    <row r="51" spans="1:26">
      <c r="A51" s="4"/>
      <c r="B51" s="4"/>
      <c r="C51" s="4"/>
      <c r="D51" s="4"/>
      <c r="E51" s="4"/>
      <c r="F51" s="4"/>
      <c r="G51" s="4"/>
      <c r="H51" s="4"/>
      <c r="I51" s="4"/>
      <c r="J51" s="4"/>
      <c r="K51" s="4"/>
      <c r="L51" s="4"/>
      <c r="M51" s="4"/>
      <c r="N51" s="4"/>
      <c r="O51" s="4"/>
      <c r="P51" s="4"/>
      <c r="Q51" s="4"/>
      <c r="R51" s="4"/>
      <c r="S51" s="4"/>
      <c r="T51" s="4"/>
      <c r="U51" s="4"/>
      <c r="V51" s="4"/>
      <c r="W51" s="4"/>
      <c r="X51" s="4"/>
      <c r="Y51" s="4"/>
      <c r="Z51" s="4"/>
    </row>
    <row r="52" spans="1:26">
      <c r="A52" s="4"/>
      <c r="B52" s="4"/>
      <c r="C52" s="4"/>
      <c r="D52" s="4"/>
      <c r="E52" s="4"/>
      <c r="F52" s="4"/>
      <c r="G52" s="4"/>
      <c r="H52" s="4"/>
      <c r="I52" s="4"/>
      <c r="J52" s="4"/>
      <c r="K52" s="4"/>
      <c r="L52" s="4"/>
      <c r="M52" s="4"/>
      <c r="N52" s="4"/>
      <c r="O52" s="4"/>
      <c r="P52" s="4"/>
      <c r="Q52" s="4"/>
      <c r="R52" s="4"/>
      <c r="S52" s="4"/>
      <c r="T52" s="4"/>
      <c r="U52" s="4"/>
      <c r="V52" s="4"/>
      <c r="W52" s="4"/>
      <c r="X52" s="4"/>
      <c r="Y52" s="4"/>
      <c r="Z52" s="4"/>
    </row>
    <row r="53" spans="1:26">
      <c r="A53" s="4"/>
      <c r="B53" s="4"/>
      <c r="C53" s="4"/>
      <c r="D53" s="4"/>
      <c r="E53" s="4"/>
      <c r="F53" s="4"/>
      <c r="G53" s="4"/>
      <c r="H53" s="4"/>
      <c r="I53" s="4"/>
      <c r="J53" s="4"/>
      <c r="K53" s="4"/>
      <c r="L53" s="4"/>
      <c r="M53" s="4"/>
      <c r="N53" s="4"/>
      <c r="O53" s="4"/>
      <c r="P53" s="4"/>
      <c r="Q53" s="4"/>
      <c r="R53" s="4"/>
      <c r="S53" s="4"/>
      <c r="T53" s="4"/>
      <c r="U53" s="4"/>
      <c r="V53" s="4"/>
      <c r="W53" s="4"/>
      <c r="X53" s="4"/>
      <c r="Y53" s="4"/>
      <c r="Z53" s="4"/>
    </row>
    <row r="54" spans="1:26">
      <c r="A54" s="4"/>
      <c r="B54" s="4"/>
      <c r="C54" s="4"/>
      <c r="D54" s="4"/>
      <c r="E54" s="4"/>
      <c r="F54" s="4"/>
      <c r="G54" s="4"/>
      <c r="H54" s="4"/>
      <c r="I54" s="4"/>
      <c r="J54" s="4"/>
      <c r="K54" s="4"/>
      <c r="L54" s="4"/>
      <c r="M54" s="4"/>
      <c r="N54" s="4"/>
      <c r="O54" s="4"/>
      <c r="P54" s="4"/>
      <c r="Q54" s="4"/>
      <c r="R54" s="4"/>
      <c r="S54" s="4"/>
      <c r="T54" s="4"/>
      <c r="U54" s="4"/>
      <c r="V54" s="4"/>
      <c r="W54" s="4"/>
      <c r="X54" s="4"/>
      <c r="Y54" s="4"/>
      <c r="Z54" s="4"/>
    </row>
    <row r="55" spans="1:26">
      <c r="A55" s="4"/>
      <c r="B55" s="4"/>
      <c r="C55" s="4"/>
      <c r="D55" s="4"/>
      <c r="E55" s="4"/>
      <c r="F55" s="4"/>
      <c r="G55" s="4"/>
      <c r="H55" s="4"/>
      <c r="I55" s="4"/>
      <c r="J55" s="4"/>
      <c r="K55" s="4"/>
      <c r="L55" s="4"/>
      <c r="M55" s="4"/>
      <c r="N55" s="4"/>
      <c r="O55" s="4"/>
      <c r="P55" s="4"/>
      <c r="Q55" s="4"/>
      <c r="R55" s="4"/>
      <c r="S55" s="4"/>
      <c r="T55" s="4"/>
      <c r="U55" s="4"/>
      <c r="V55" s="4"/>
      <c r="W55" s="4"/>
      <c r="X55" s="4"/>
      <c r="Y55" s="4"/>
      <c r="Z55" s="4"/>
    </row>
    <row r="56" spans="1:26">
      <c r="A56" s="4"/>
      <c r="B56" s="4"/>
      <c r="C56" s="4"/>
      <c r="D56" s="4"/>
      <c r="E56" s="4"/>
      <c r="F56" s="4"/>
      <c r="G56" s="4"/>
      <c r="H56" s="4"/>
      <c r="I56" s="4"/>
      <c r="J56" s="4"/>
      <c r="K56" s="4"/>
      <c r="L56" s="4"/>
      <c r="M56" s="4"/>
      <c r="N56" s="4"/>
      <c r="O56" s="4"/>
      <c r="P56" s="4"/>
      <c r="Q56" s="4"/>
      <c r="R56" s="4"/>
      <c r="S56" s="4"/>
      <c r="T56" s="4"/>
      <c r="U56" s="4"/>
      <c r="V56" s="4"/>
      <c r="W56" s="4"/>
      <c r="X56" s="4"/>
      <c r="Y56" s="4"/>
      <c r="Z56" s="4"/>
    </row>
    <row r="57" spans="1:26">
      <c r="A57" s="4"/>
      <c r="B57" s="4"/>
      <c r="C57" s="4"/>
      <c r="D57" s="4"/>
      <c r="E57" s="4"/>
      <c r="F57" s="4"/>
      <c r="G57" s="4"/>
      <c r="H57" s="4"/>
      <c r="I57" s="4"/>
      <c r="J57" s="4"/>
      <c r="K57" s="4"/>
      <c r="L57" s="4"/>
      <c r="M57" s="4"/>
      <c r="N57" s="4"/>
      <c r="O57" s="4"/>
      <c r="P57" s="4"/>
      <c r="Q57" s="4"/>
      <c r="R57" s="4"/>
      <c r="S57" s="4"/>
      <c r="T57" s="4"/>
      <c r="U57" s="4"/>
      <c r="V57" s="4"/>
      <c r="W57" s="4"/>
      <c r="X57" s="4"/>
      <c r="Y57" s="4"/>
      <c r="Z57" s="4"/>
    </row>
    <row r="58" spans="1:26">
      <c r="A58" s="4"/>
      <c r="B58" s="4"/>
      <c r="C58" s="4"/>
      <c r="D58" s="4"/>
      <c r="E58" s="4"/>
      <c r="F58" s="4"/>
      <c r="G58" s="4"/>
      <c r="H58" s="4"/>
      <c r="I58" s="4"/>
      <c r="J58" s="4"/>
      <c r="K58" s="4"/>
      <c r="L58" s="4"/>
      <c r="M58" s="4"/>
      <c r="N58" s="4"/>
      <c r="O58" s="4"/>
      <c r="P58" s="4"/>
      <c r="Q58" s="4"/>
      <c r="R58" s="4"/>
      <c r="S58" s="4"/>
      <c r="T58" s="4"/>
      <c r="U58" s="4"/>
      <c r="V58" s="4"/>
      <c r="W58" s="4"/>
      <c r="X58" s="4"/>
      <c r="Y58" s="4"/>
      <c r="Z58" s="4"/>
    </row>
    <row r="59" spans="1:26">
      <c r="A59" s="4"/>
      <c r="B59" s="4"/>
      <c r="C59" s="4"/>
      <c r="D59" s="4"/>
      <c r="E59" s="4"/>
      <c r="F59" s="4"/>
      <c r="G59" s="4"/>
      <c r="H59" s="4"/>
      <c r="I59" s="4"/>
      <c r="J59" s="4"/>
      <c r="K59" s="4"/>
      <c r="L59" s="4"/>
      <c r="M59" s="4"/>
      <c r="N59" s="4"/>
      <c r="O59" s="4"/>
      <c r="P59" s="4"/>
      <c r="Q59" s="4"/>
      <c r="R59" s="4"/>
      <c r="S59" s="4"/>
      <c r="T59" s="4"/>
      <c r="U59" s="4"/>
      <c r="V59" s="4"/>
      <c r="W59" s="4"/>
      <c r="X59" s="4"/>
      <c r="Y59" s="4"/>
      <c r="Z59" s="4"/>
    </row>
    <row r="60" spans="1:26">
      <c r="A60" s="4"/>
      <c r="B60" s="4"/>
      <c r="C60" s="4"/>
      <c r="D60" s="4"/>
      <c r="E60" s="4"/>
      <c r="F60" s="4"/>
      <c r="G60" s="4"/>
      <c r="H60" s="4"/>
      <c r="I60" s="4"/>
      <c r="J60" s="4"/>
      <c r="K60" s="4"/>
      <c r="L60" s="4"/>
      <c r="M60" s="4"/>
      <c r="N60" s="4"/>
      <c r="O60" s="4"/>
      <c r="P60" s="4"/>
      <c r="Q60" s="4"/>
      <c r="R60" s="4"/>
      <c r="S60" s="4"/>
      <c r="T60" s="4"/>
      <c r="U60" s="4"/>
      <c r="V60" s="4"/>
      <c r="W60" s="4"/>
      <c r="X60" s="4"/>
      <c r="Y60" s="4"/>
      <c r="Z60" s="4"/>
    </row>
    <row r="61" spans="1:26">
      <c r="A61" s="4"/>
      <c r="B61" s="4"/>
      <c r="C61" s="4"/>
      <c r="D61" s="4"/>
      <c r="E61" s="4"/>
      <c r="F61" s="4"/>
      <c r="G61" s="4"/>
      <c r="H61" s="4"/>
      <c r="I61" s="4"/>
      <c r="J61" s="4"/>
      <c r="K61" s="4"/>
      <c r="L61" s="4"/>
      <c r="M61" s="4"/>
      <c r="N61" s="4"/>
      <c r="O61" s="4"/>
      <c r="P61" s="4"/>
      <c r="Q61" s="4"/>
      <c r="R61" s="4"/>
      <c r="S61" s="4"/>
      <c r="T61" s="4"/>
      <c r="U61" s="4"/>
      <c r="V61" s="4"/>
      <c r="W61" s="4"/>
      <c r="X61" s="4"/>
      <c r="Y61" s="4"/>
      <c r="Z61" s="4"/>
    </row>
    <row r="62" spans="1:26">
      <c r="A62" s="4"/>
      <c r="B62" s="4"/>
      <c r="C62" s="4"/>
      <c r="D62" s="4"/>
      <c r="E62" s="4"/>
      <c r="F62" s="4"/>
      <c r="G62" s="4"/>
      <c r="H62" s="4"/>
      <c r="I62" s="4"/>
      <c r="J62" s="4"/>
      <c r="K62" s="4"/>
      <c r="L62" s="4"/>
      <c r="M62" s="4"/>
      <c r="N62" s="4"/>
      <c r="O62" s="4"/>
      <c r="P62" s="4"/>
      <c r="Q62" s="4"/>
      <c r="R62" s="4"/>
      <c r="S62" s="4"/>
      <c r="T62" s="4"/>
      <c r="U62" s="4"/>
      <c r="V62" s="4"/>
      <c r="W62" s="4"/>
      <c r="X62" s="4"/>
      <c r="Y62" s="4"/>
      <c r="Z62" s="4"/>
    </row>
    <row r="63" spans="1:26">
      <c r="A63" s="4"/>
      <c r="B63" s="4"/>
      <c r="C63" s="4"/>
      <c r="D63" s="4"/>
      <c r="E63" s="4"/>
      <c r="F63" s="4"/>
      <c r="G63" s="4"/>
      <c r="H63" s="4"/>
      <c r="I63" s="4"/>
      <c r="J63" s="4"/>
      <c r="K63" s="4"/>
      <c r="L63" s="4"/>
      <c r="M63" s="4"/>
      <c r="N63" s="4"/>
      <c r="O63" s="4"/>
      <c r="P63" s="4"/>
      <c r="Q63" s="4"/>
      <c r="R63" s="4"/>
      <c r="S63" s="4"/>
      <c r="T63" s="4"/>
      <c r="U63" s="4"/>
      <c r="V63" s="4"/>
      <c r="W63" s="4"/>
      <c r="X63" s="4"/>
      <c r="Y63" s="4"/>
      <c r="Z63" s="4"/>
    </row>
    <row r="64" spans="1:26">
      <c r="A64" s="4"/>
      <c r="B64" s="4"/>
      <c r="C64" s="4"/>
      <c r="D64" s="4"/>
      <c r="E64" s="4"/>
      <c r="F64" s="4"/>
      <c r="G64" s="4"/>
      <c r="H64" s="4"/>
      <c r="I64" s="4"/>
      <c r="J64" s="4"/>
      <c r="K64" s="4"/>
      <c r="L64" s="4"/>
      <c r="M64" s="4"/>
      <c r="N64" s="4"/>
      <c r="O64" s="4"/>
      <c r="P64" s="4"/>
      <c r="Q64" s="4"/>
      <c r="R64" s="4"/>
      <c r="S64" s="4"/>
      <c r="T64" s="4"/>
      <c r="U64" s="4"/>
      <c r="V64" s="4"/>
      <c r="W64" s="4"/>
      <c r="X64" s="4"/>
      <c r="Y64" s="4"/>
      <c r="Z64" s="4"/>
    </row>
    <row r="65" spans="1:26">
      <c r="A65" s="4"/>
      <c r="B65" s="4"/>
      <c r="C65" s="4"/>
      <c r="D65" s="4"/>
      <c r="E65" s="4"/>
      <c r="F65" s="4"/>
      <c r="G65" s="4"/>
      <c r="H65" s="4"/>
      <c r="I65" s="4"/>
      <c r="J65" s="4"/>
      <c r="K65" s="4"/>
      <c r="L65" s="4"/>
      <c r="M65" s="4"/>
      <c r="N65" s="4"/>
      <c r="O65" s="4"/>
      <c r="P65" s="4"/>
      <c r="Q65" s="4"/>
      <c r="R65" s="4"/>
      <c r="S65" s="4"/>
      <c r="T65" s="4"/>
      <c r="U65" s="4"/>
      <c r="V65" s="4"/>
      <c r="W65" s="4"/>
      <c r="X65" s="4"/>
      <c r="Y65" s="4"/>
      <c r="Z65" s="4"/>
    </row>
    <row r="66" spans="1:26">
      <c r="A66" s="4"/>
      <c r="B66" s="4"/>
      <c r="C66" s="4"/>
      <c r="D66" s="4"/>
      <c r="E66" s="4"/>
      <c r="F66" s="4"/>
      <c r="G66" s="4"/>
      <c r="H66" s="4"/>
      <c r="I66" s="4"/>
      <c r="J66" s="4"/>
      <c r="K66" s="4"/>
      <c r="L66" s="4"/>
      <c r="M66" s="4"/>
      <c r="N66" s="4"/>
      <c r="O66" s="4"/>
      <c r="P66" s="4"/>
      <c r="Q66" s="4"/>
      <c r="R66" s="4"/>
      <c r="S66" s="4"/>
      <c r="T66" s="4"/>
      <c r="U66" s="4"/>
      <c r="V66" s="4"/>
      <c r="W66" s="4"/>
      <c r="X66" s="4"/>
      <c r="Y66" s="4"/>
      <c r="Z66" s="4"/>
    </row>
    <row r="67" spans="1:26">
      <c r="A67" s="4"/>
      <c r="B67" s="4"/>
      <c r="C67" s="4"/>
      <c r="D67" s="4"/>
      <c r="E67" s="4"/>
      <c r="F67" s="4"/>
      <c r="G67" s="4"/>
      <c r="H67" s="4"/>
      <c r="I67" s="4"/>
      <c r="J67" s="4"/>
      <c r="K67" s="4"/>
      <c r="L67" s="4"/>
      <c r="M67" s="4"/>
      <c r="N67" s="4"/>
      <c r="O67" s="4"/>
      <c r="P67" s="4"/>
      <c r="Q67" s="4"/>
      <c r="R67" s="4"/>
      <c r="S67" s="4"/>
      <c r="T67" s="4"/>
      <c r="U67" s="4"/>
      <c r="V67" s="4"/>
      <c r="W67" s="4"/>
      <c r="X67" s="4"/>
      <c r="Y67" s="4"/>
      <c r="Z67" s="4"/>
    </row>
    <row r="68" spans="1:26">
      <c r="A68" s="4"/>
      <c r="B68" s="4"/>
      <c r="C68" s="4"/>
      <c r="D68" s="4"/>
      <c r="E68" s="4"/>
      <c r="F68" s="4"/>
      <c r="G68" s="4"/>
      <c r="H68" s="4"/>
      <c r="I68" s="4"/>
      <c r="J68" s="4"/>
      <c r="K68" s="4"/>
      <c r="L68" s="4"/>
      <c r="M68" s="4"/>
      <c r="N68" s="4"/>
      <c r="O68" s="4"/>
      <c r="P68" s="4"/>
      <c r="Q68" s="4"/>
      <c r="R68" s="4"/>
      <c r="S68" s="4"/>
      <c r="T68" s="4"/>
      <c r="U68" s="4"/>
      <c r="V68" s="4"/>
      <c r="W68" s="4"/>
      <c r="X68" s="4"/>
      <c r="Y68" s="4"/>
      <c r="Z68" s="4"/>
    </row>
    <row r="69" spans="1:26">
      <c r="A69" s="4"/>
      <c r="B69" s="4"/>
      <c r="C69" s="4"/>
      <c r="D69" s="4"/>
      <c r="E69" s="4"/>
      <c r="F69" s="4"/>
      <c r="G69" s="4"/>
      <c r="H69" s="4"/>
      <c r="I69" s="4"/>
      <c r="J69" s="4"/>
      <c r="K69" s="4"/>
      <c r="L69" s="4"/>
      <c r="M69" s="4"/>
      <c r="N69" s="4"/>
      <c r="O69" s="4"/>
      <c r="P69" s="4"/>
      <c r="Q69" s="4"/>
      <c r="R69" s="4"/>
      <c r="S69" s="4"/>
      <c r="T69" s="4"/>
      <c r="U69" s="4"/>
      <c r="V69" s="4"/>
      <c r="W69" s="4"/>
      <c r="X69" s="4"/>
      <c r="Y69" s="4"/>
      <c r="Z69" s="4"/>
    </row>
    <row r="70" spans="1:26">
      <c r="A70" s="4"/>
      <c r="B70" s="4"/>
      <c r="C70" s="4"/>
      <c r="D70" s="4"/>
      <c r="E70" s="4"/>
      <c r="F70" s="4"/>
      <c r="G70" s="4"/>
      <c r="H70" s="4"/>
      <c r="I70" s="4"/>
      <c r="J70" s="4"/>
      <c r="K70" s="4"/>
      <c r="L70" s="4"/>
      <c r="M70" s="4"/>
      <c r="N70" s="4"/>
      <c r="O70" s="4"/>
      <c r="P70" s="4"/>
      <c r="Q70" s="4"/>
      <c r="R70" s="4"/>
      <c r="S70" s="4"/>
      <c r="T70" s="4"/>
      <c r="U70" s="4"/>
      <c r="V70" s="4"/>
      <c r="W70" s="4"/>
      <c r="X70" s="4"/>
      <c r="Y70" s="4"/>
      <c r="Z70" s="4"/>
    </row>
    <row r="71" spans="1:26">
      <c r="A71" s="4"/>
      <c r="B71" s="4"/>
      <c r="C71" s="4"/>
      <c r="D71" s="4"/>
      <c r="E71" s="4"/>
      <c r="F71" s="4"/>
      <c r="G71" s="4"/>
      <c r="H71" s="4"/>
      <c r="I71" s="4"/>
      <c r="J71" s="4"/>
      <c r="K71" s="4"/>
      <c r="L71" s="4"/>
      <c r="M71" s="4"/>
      <c r="N71" s="4"/>
      <c r="O71" s="4"/>
      <c r="P71" s="4"/>
      <c r="Q71" s="4"/>
      <c r="R71" s="4"/>
      <c r="S71" s="4"/>
      <c r="T71" s="4"/>
      <c r="U71" s="4"/>
      <c r="V71" s="4"/>
      <c r="W71" s="4"/>
      <c r="X71" s="4"/>
      <c r="Y71" s="4"/>
      <c r="Z71" s="4"/>
    </row>
    <row r="72" spans="1:26">
      <c r="A72" s="4"/>
      <c r="B72" s="4"/>
      <c r="C72" s="4"/>
      <c r="D72" s="4"/>
      <c r="E72" s="4"/>
      <c r="F72" s="4"/>
      <c r="G72" s="4"/>
      <c r="H72" s="4"/>
      <c r="I72" s="4"/>
      <c r="J72" s="4"/>
      <c r="K72" s="4"/>
      <c r="L72" s="4"/>
      <c r="M72" s="4"/>
      <c r="N72" s="4"/>
      <c r="O72" s="4"/>
      <c r="P72" s="4"/>
      <c r="Q72" s="4"/>
      <c r="R72" s="4"/>
      <c r="S72" s="4"/>
      <c r="T72" s="4"/>
      <c r="U72" s="4"/>
      <c r="V72" s="4"/>
      <c r="W72" s="4"/>
      <c r="X72" s="4"/>
      <c r="Y72" s="4"/>
      <c r="Z72" s="4"/>
    </row>
    <row r="73" spans="1:26">
      <c r="A73" s="4"/>
      <c r="B73" s="4"/>
      <c r="C73" s="4"/>
      <c r="D73" s="4"/>
      <c r="E73" s="4"/>
      <c r="F73" s="4"/>
      <c r="G73" s="4"/>
      <c r="H73" s="4"/>
      <c r="I73" s="4"/>
      <c r="J73" s="4"/>
      <c r="K73" s="4"/>
      <c r="L73" s="4"/>
      <c r="M73" s="4"/>
      <c r="N73" s="4"/>
      <c r="O73" s="4"/>
      <c r="P73" s="4"/>
      <c r="Q73" s="4"/>
      <c r="R73" s="4"/>
      <c r="S73" s="4"/>
      <c r="T73" s="4"/>
      <c r="U73" s="4"/>
      <c r="V73" s="4"/>
      <c r="W73" s="4"/>
      <c r="X73" s="4"/>
      <c r="Y73" s="4"/>
      <c r="Z73" s="4"/>
    </row>
    <row r="74" spans="1:26">
      <c r="A74" s="4"/>
      <c r="B74" s="4"/>
      <c r="C74" s="4"/>
      <c r="D74" s="4"/>
      <c r="E74" s="4"/>
      <c r="F74" s="4"/>
      <c r="G74" s="4"/>
      <c r="H74" s="4"/>
      <c r="I74" s="4"/>
      <c r="J74" s="4"/>
      <c r="K74" s="4"/>
      <c r="L74" s="4"/>
      <c r="M74" s="4"/>
      <c r="N74" s="4"/>
      <c r="O74" s="4"/>
      <c r="P74" s="4"/>
      <c r="Q74" s="4"/>
      <c r="R74" s="4"/>
      <c r="S74" s="4"/>
      <c r="T74" s="4"/>
      <c r="U74" s="4"/>
      <c r="V74" s="4"/>
      <c r="W74" s="4"/>
      <c r="X74" s="4"/>
      <c r="Y74" s="4"/>
      <c r="Z74" s="4"/>
    </row>
    <row r="75" spans="1:26">
      <c r="A75" s="4"/>
      <c r="B75" s="4"/>
      <c r="C75" s="4"/>
      <c r="D75" s="4"/>
      <c r="E75" s="4"/>
      <c r="F75" s="4"/>
      <c r="G75" s="4"/>
      <c r="H75" s="4"/>
      <c r="I75" s="4"/>
      <c r="J75" s="4"/>
      <c r="K75" s="4"/>
      <c r="L75" s="4"/>
      <c r="M75" s="4"/>
      <c r="N75" s="4"/>
      <c r="O75" s="4"/>
      <c r="P75" s="4"/>
      <c r="Q75" s="4"/>
      <c r="R75" s="4"/>
      <c r="S75" s="4"/>
      <c r="T75" s="4"/>
      <c r="U75" s="4"/>
      <c r="V75" s="4"/>
      <c r="W75" s="4"/>
      <c r="X75" s="4"/>
      <c r="Y75" s="4"/>
      <c r="Z75" s="4"/>
    </row>
    <row r="76" spans="1:26">
      <c r="A76" s="4"/>
      <c r="B76" s="4"/>
      <c r="C76" s="4"/>
      <c r="D76" s="4"/>
      <c r="E76" s="4"/>
      <c r="F76" s="4"/>
      <c r="G76" s="4"/>
      <c r="H76" s="4"/>
      <c r="I76" s="4"/>
      <c r="J76" s="4"/>
      <c r="K76" s="4"/>
      <c r="L76" s="4"/>
      <c r="M76" s="4"/>
      <c r="N76" s="4"/>
      <c r="O76" s="4"/>
      <c r="P76" s="4"/>
      <c r="Q76" s="4"/>
      <c r="R76" s="4"/>
      <c r="S76" s="4"/>
      <c r="T76" s="4"/>
      <c r="U76" s="4"/>
      <c r="V76" s="4"/>
      <c r="W76" s="4"/>
      <c r="X76" s="4"/>
      <c r="Y76" s="4"/>
      <c r="Z76" s="4"/>
    </row>
    <row r="77" spans="1:26">
      <c r="A77" s="4"/>
      <c r="B77" s="4"/>
      <c r="C77" s="4"/>
      <c r="D77" s="4"/>
      <c r="E77" s="4"/>
      <c r="F77" s="4"/>
      <c r="G77" s="4"/>
      <c r="H77" s="4"/>
      <c r="I77" s="4"/>
      <c r="J77" s="4"/>
      <c r="K77" s="4"/>
      <c r="L77" s="4"/>
      <c r="M77" s="4"/>
      <c r="N77" s="4"/>
      <c r="O77" s="4"/>
      <c r="P77" s="4"/>
      <c r="Q77" s="4"/>
      <c r="R77" s="4"/>
      <c r="S77" s="4"/>
      <c r="T77" s="4"/>
      <c r="U77" s="4"/>
      <c r="V77" s="4"/>
      <c r="W77" s="4"/>
      <c r="X77" s="4"/>
      <c r="Y77" s="4"/>
      <c r="Z77" s="4"/>
    </row>
    <row r="78" spans="1:26">
      <c r="A78" s="4"/>
      <c r="B78" s="4"/>
      <c r="C78" s="4"/>
      <c r="D78" s="4"/>
      <c r="E78" s="4"/>
      <c r="F78" s="4"/>
      <c r="G78" s="4"/>
      <c r="H78" s="4"/>
      <c r="I78" s="4"/>
      <c r="J78" s="4"/>
      <c r="K78" s="4"/>
      <c r="L78" s="4"/>
      <c r="M78" s="4"/>
      <c r="N78" s="4"/>
      <c r="O78" s="4"/>
      <c r="P78" s="4"/>
      <c r="Q78" s="4"/>
      <c r="R78" s="4"/>
      <c r="S78" s="4"/>
      <c r="T78" s="4"/>
      <c r="U78" s="4"/>
      <c r="V78" s="4"/>
      <c r="W78" s="4"/>
      <c r="X78" s="4"/>
      <c r="Y78" s="4"/>
      <c r="Z78" s="4"/>
    </row>
    <row r="79" spans="1:26">
      <c r="A79" s="4"/>
      <c r="B79" s="4"/>
      <c r="C79" s="4"/>
      <c r="D79" s="4"/>
      <c r="E79" s="4"/>
      <c r="F79" s="4"/>
      <c r="G79" s="4"/>
      <c r="H79" s="4"/>
      <c r="I79" s="4"/>
      <c r="J79" s="4"/>
      <c r="K79" s="4"/>
      <c r="L79" s="4"/>
      <c r="M79" s="4"/>
      <c r="N79" s="4"/>
      <c r="O79" s="4"/>
      <c r="P79" s="4"/>
      <c r="Q79" s="4"/>
      <c r="R79" s="4"/>
      <c r="S79" s="4"/>
      <c r="T79" s="4"/>
      <c r="U79" s="4"/>
      <c r="V79" s="4"/>
      <c r="W79" s="4"/>
      <c r="X79" s="4"/>
      <c r="Y79" s="4"/>
      <c r="Z79" s="4"/>
    </row>
    <row r="80" spans="1:26">
      <c r="A80" s="4"/>
      <c r="B80" s="4"/>
      <c r="C80" s="4"/>
      <c r="D80" s="4"/>
      <c r="E80" s="4"/>
      <c r="F80" s="4"/>
      <c r="G80" s="4"/>
      <c r="H80" s="4"/>
      <c r="I80" s="4"/>
      <c r="J80" s="4"/>
      <c r="K80" s="4"/>
      <c r="L80" s="4"/>
      <c r="M80" s="4"/>
      <c r="N80" s="4"/>
      <c r="O80" s="4"/>
      <c r="P80" s="4"/>
      <c r="Q80" s="4"/>
      <c r="R80" s="4"/>
      <c r="S80" s="4"/>
      <c r="T80" s="4"/>
      <c r="U80" s="4"/>
      <c r="V80" s="4"/>
      <c r="W80" s="4"/>
      <c r="X80" s="4"/>
      <c r="Y80" s="4"/>
      <c r="Z80" s="4"/>
    </row>
    <row r="81" spans="1:26">
      <c r="A81" s="4"/>
      <c r="B81" s="4"/>
      <c r="C81" s="4"/>
      <c r="D81" s="4"/>
      <c r="E81" s="4"/>
      <c r="F81" s="4"/>
      <c r="G81" s="4"/>
      <c r="H81" s="4"/>
      <c r="I81" s="4"/>
      <c r="J81" s="4"/>
      <c r="K81" s="4"/>
      <c r="L81" s="4"/>
      <c r="M81" s="4"/>
      <c r="N81" s="4"/>
      <c r="O81" s="4"/>
      <c r="P81" s="4"/>
      <c r="Q81" s="4"/>
      <c r="R81" s="4"/>
      <c r="S81" s="4"/>
      <c r="T81" s="4"/>
      <c r="U81" s="4"/>
      <c r="V81" s="4"/>
      <c r="W81" s="4"/>
      <c r="X81" s="4"/>
      <c r="Y81" s="4"/>
      <c r="Z81" s="4"/>
    </row>
    <row r="82" spans="1:26">
      <c r="A82" s="4"/>
      <c r="B82" s="4"/>
      <c r="C82" s="4"/>
      <c r="D82" s="4"/>
      <c r="E82" s="4"/>
      <c r="F82" s="4"/>
      <c r="G82" s="4"/>
      <c r="H82" s="4"/>
      <c r="I82" s="4"/>
      <c r="J82" s="4"/>
      <c r="K82" s="4"/>
      <c r="L82" s="4"/>
      <c r="M82" s="4"/>
      <c r="N82" s="4"/>
      <c r="O82" s="4"/>
      <c r="P82" s="4"/>
      <c r="Q82" s="4"/>
      <c r="R82" s="4"/>
      <c r="S82" s="4"/>
      <c r="T82" s="4"/>
      <c r="U82" s="4"/>
      <c r="V82" s="4"/>
      <c r="W82" s="4"/>
      <c r="X82" s="4"/>
      <c r="Y82" s="4"/>
      <c r="Z82" s="4"/>
    </row>
    <row r="83" spans="1:26">
      <c r="A83" s="4"/>
      <c r="B83" s="4"/>
      <c r="C83" s="4"/>
      <c r="D83" s="4"/>
      <c r="E83" s="4"/>
      <c r="F83" s="4"/>
      <c r="G83" s="4"/>
      <c r="H83" s="4"/>
      <c r="I83" s="4"/>
      <c r="J83" s="4"/>
      <c r="K83" s="4"/>
      <c r="L83" s="4"/>
      <c r="M83" s="4"/>
      <c r="N83" s="4"/>
      <c r="O83" s="4"/>
      <c r="P83" s="4"/>
      <c r="Q83" s="4"/>
      <c r="R83" s="4"/>
      <c r="S83" s="4"/>
      <c r="T83" s="4"/>
      <c r="U83" s="4"/>
      <c r="V83" s="4"/>
      <c r="W83" s="4"/>
      <c r="X83" s="4"/>
      <c r="Y83" s="4"/>
      <c r="Z83" s="4"/>
    </row>
    <row r="84" spans="1:26">
      <c r="A84" s="4"/>
      <c r="B84" s="4"/>
      <c r="C84" s="4"/>
      <c r="D84" s="4"/>
      <c r="E84" s="4"/>
      <c r="F84" s="4"/>
      <c r="G84" s="4"/>
      <c r="H84" s="4"/>
      <c r="I84" s="4"/>
      <c r="J84" s="4"/>
      <c r="K84" s="4"/>
      <c r="L84" s="4"/>
      <c r="M84" s="4"/>
      <c r="N84" s="4"/>
      <c r="O84" s="4"/>
      <c r="P84" s="4"/>
      <c r="Q84" s="4"/>
      <c r="R84" s="4"/>
      <c r="S84" s="4"/>
      <c r="T84" s="4"/>
      <c r="U84" s="4"/>
      <c r="V84" s="4"/>
      <c r="W84" s="4"/>
      <c r="X84" s="4"/>
      <c r="Y84" s="4"/>
      <c r="Z84" s="4"/>
    </row>
    <row r="85" spans="1:26">
      <c r="A85" s="4"/>
      <c r="B85" s="4"/>
      <c r="C85" s="4"/>
      <c r="D85" s="4"/>
      <c r="E85" s="4"/>
      <c r="F85" s="4"/>
      <c r="G85" s="4"/>
      <c r="H85" s="4"/>
      <c r="I85" s="4"/>
      <c r="J85" s="4"/>
      <c r="K85" s="4"/>
      <c r="L85" s="4"/>
      <c r="M85" s="4"/>
      <c r="N85" s="4"/>
      <c r="O85" s="4"/>
      <c r="P85" s="4"/>
      <c r="Q85" s="4"/>
      <c r="R85" s="4"/>
      <c r="S85" s="4"/>
      <c r="T85" s="4"/>
      <c r="U85" s="4"/>
      <c r="V85" s="4"/>
      <c r="W85" s="4"/>
      <c r="X85" s="4"/>
      <c r="Y85" s="4"/>
      <c r="Z85" s="4"/>
    </row>
    <row r="86" spans="1:26">
      <c r="A86" s="4"/>
      <c r="B86" s="4"/>
      <c r="C86" s="4"/>
      <c r="D86" s="4"/>
      <c r="E86" s="4"/>
      <c r="F86" s="4"/>
      <c r="G86" s="4"/>
      <c r="H86" s="4"/>
      <c r="I86" s="4"/>
      <c r="J86" s="4"/>
      <c r="K86" s="4"/>
      <c r="L86" s="4"/>
      <c r="M86" s="4"/>
      <c r="N86" s="4"/>
      <c r="O86" s="4"/>
      <c r="P86" s="4"/>
      <c r="Q86" s="4"/>
      <c r="R86" s="4"/>
      <c r="S86" s="4"/>
      <c r="T86" s="4"/>
      <c r="U86" s="4"/>
      <c r="V86" s="4"/>
      <c r="W86" s="4"/>
      <c r="X86" s="4"/>
      <c r="Y86" s="4"/>
      <c r="Z86" s="4"/>
    </row>
    <row r="87" spans="1:26">
      <c r="A87" s="4"/>
      <c r="B87" s="4"/>
      <c r="C87" s="4"/>
      <c r="D87" s="4"/>
      <c r="E87" s="4"/>
      <c r="F87" s="4"/>
      <c r="G87" s="4"/>
      <c r="H87" s="4"/>
      <c r="I87" s="4"/>
      <c r="J87" s="4"/>
      <c r="K87" s="4"/>
      <c r="L87" s="4"/>
      <c r="M87" s="4"/>
      <c r="N87" s="4"/>
      <c r="O87" s="4"/>
      <c r="P87" s="4"/>
      <c r="Q87" s="4"/>
      <c r="R87" s="4"/>
      <c r="S87" s="4"/>
      <c r="T87" s="4"/>
      <c r="U87" s="4"/>
      <c r="V87" s="4"/>
      <c r="W87" s="4"/>
      <c r="X87" s="4"/>
      <c r="Y87" s="4"/>
      <c r="Z87" s="4"/>
    </row>
    <row r="88" spans="1:26">
      <c r="A88" s="4"/>
      <c r="B88" s="4"/>
      <c r="C88" s="4"/>
      <c r="D88" s="4"/>
      <c r="E88" s="4"/>
      <c r="F88" s="4"/>
      <c r="G88" s="4"/>
      <c r="H88" s="4"/>
      <c r="I88" s="4"/>
      <c r="J88" s="4"/>
      <c r="K88" s="4"/>
      <c r="L88" s="4"/>
      <c r="M88" s="4"/>
      <c r="N88" s="4"/>
      <c r="O88" s="4"/>
      <c r="P88" s="4"/>
      <c r="Q88" s="4"/>
      <c r="R88" s="4"/>
      <c r="S88" s="4"/>
      <c r="T88" s="4"/>
      <c r="U88" s="4"/>
      <c r="V88" s="4"/>
      <c r="W88" s="4"/>
      <c r="X88" s="4"/>
      <c r="Y88" s="4"/>
      <c r="Z88" s="4"/>
    </row>
    <row r="89" spans="1:26">
      <c r="A89" s="4"/>
      <c r="B89" s="4"/>
      <c r="C89" s="4"/>
      <c r="D89" s="4"/>
      <c r="E89" s="4"/>
      <c r="F89" s="4"/>
      <c r="G89" s="4"/>
      <c r="H89" s="4"/>
      <c r="I89" s="4"/>
      <c r="J89" s="4"/>
      <c r="K89" s="4"/>
      <c r="L89" s="4"/>
      <c r="M89" s="4"/>
      <c r="N89" s="4"/>
      <c r="O89" s="4"/>
      <c r="P89" s="4"/>
      <c r="Q89" s="4"/>
      <c r="R89" s="4"/>
      <c r="S89" s="4"/>
      <c r="T89" s="4"/>
      <c r="U89" s="4"/>
      <c r="V89" s="4"/>
      <c r="W89" s="4"/>
      <c r="X89" s="4"/>
      <c r="Y89" s="4"/>
      <c r="Z89" s="4"/>
    </row>
    <row r="90" spans="1:26">
      <c r="A90" s="4"/>
      <c r="B90" s="4"/>
      <c r="C90" s="4"/>
      <c r="D90" s="4"/>
      <c r="E90" s="4"/>
      <c r="F90" s="4"/>
      <c r="G90" s="4"/>
      <c r="H90" s="4"/>
      <c r="I90" s="4"/>
      <c r="J90" s="4"/>
      <c r="K90" s="4"/>
      <c r="L90" s="4"/>
      <c r="M90" s="4"/>
      <c r="N90" s="4"/>
      <c r="O90" s="4"/>
      <c r="P90" s="4"/>
      <c r="Q90" s="4"/>
      <c r="R90" s="4"/>
      <c r="S90" s="4"/>
      <c r="T90" s="4"/>
      <c r="U90" s="4"/>
      <c r="V90" s="4"/>
      <c r="W90" s="4"/>
      <c r="X90" s="4"/>
      <c r="Y90" s="4"/>
      <c r="Z90" s="4"/>
    </row>
    <row r="91" spans="1:26">
      <c r="A91" s="4"/>
      <c r="B91" s="4"/>
      <c r="C91" s="4"/>
      <c r="D91" s="4"/>
      <c r="E91" s="4"/>
      <c r="F91" s="4"/>
      <c r="G91" s="4"/>
      <c r="H91" s="4"/>
      <c r="I91" s="4"/>
      <c r="J91" s="4"/>
      <c r="K91" s="4"/>
      <c r="L91" s="4"/>
      <c r="M91" s="4"/>
      <c r="N91" s="4"/>
      <c r="O91" s="4"/>
      <c r="P91" s="4"/>
      <c r="Q91" s="4"/>
      <c r="R91" s="4"/>
      <c r="S91" s="4"/>
      <c r="T91" s="4"/>
      <c r="U91" s="4"/>
      <c r="V91" s="4"/>
      <c r="W91" s="4"/>
      <c r="X91" s="4"/>
      <c r="Y91" s="4"/>
      <c r="Z91" s="4"/>
    </row>
    <row r="92" spans="1:26">
      <c r="A92" s="4"/>
      <c r="B92" s="4"/>
      <c r="C92" s="4"/>
      <c r="D92" s="4"/>
      <c r="E92" s="4"/>
      <c r="F92" s="4"/>
      <c r="G92" s="4"/>
      <c r="H92" s="4"/>
      <c r="I92" s="4"/>
      <c r="J92" s="4"/>
      <c r="K92" s="4"/>
      <c r="L92" s="4"/>
      <c r="M92" s="4"/>
      <c r="N92" s="4"/>
      <c r="O92" s="4"/>
      <c r="P92" s="4"/>
      <c r="Q92" s="4"/>
      <c r="R92" s="4"/>
      <c r="S92" s="4"/>
      <c r="T92" s="4"/>
      <c r="U92" s="4"/>
      <c r="V92" s="4"/>
      <c r="W92" s="4"/>
      <c r="X92" s="4"/>
      <c r="Y92" s="4"/>
      <c r="Z92" s="4"/>
    </row>
    <row r="93" spans="1:26">
      <c r="A93" s="4"/>
      <c r="B93" s="4"/>
      <c r="C93" s="4"/>
      <c r="D93" s="4"/>
      <c r="E93" s="4"/>
      <c r="F93" s="4"/>
      <c r="G93" s="4"/>
      <c r="H93" s="4"/>
      <c r="I93" s="4"/>
      <c r="J93" s="4"/>
      <c r="K93" s="4"/>
      <c r="L93" s="4"/>
      <c r="M93" s="4"/>
      <c r="N93" s="4"/>
      <c r="O93" s="4"/>
      <c r="P93" s="4"/>
      <c r="Q93" s="4"/>
      <c r="R93" s="4"/>
      <c r="S93" s="4"/>
      <c r="T93" s="4"/>
      <c r="U93" s="4"/>
      <c r="V93" s="4"/>
      <c r="W93" s="4"/>
      <c r="X93" s="4"/>
      <c r="Y93" s="4"/>
      <c r="Z93" s="4"/>
    </row>
    <row r="94" spans="1:26">
      <c r="A94" s="4"/>
      <c r="B94" s="4"/>
      <c r="C94" s="4"/>
      <c r="D94" s="4"/>
      <c r="E94" s="4"/>
      <c r="F94" s="4"/>
      <c r="G94" s="4"/>
      <c r="H94" s="4"/>
      <c r="I94" s="4"/>
      <c r="J94" s="4"/>
      <c r="K94" s="4"/>
      <c r="L94" s="4"/>
      <c r="M94" s="4"/>
      <c r="N94" s="4"/>
      <c r="O94" s="4"/>
      <c r="P94" s="4"/>
      <c r="Q94" s="4"/>
      <c r="R94" s="4"/>
      <c r="S94" s="4"/>
      <c r="T94" s="4"/>
      <c r="U94" s="4"/>
      <c r="V94" s="4"/>
      <c r="W94" s="4"/>
      <c r="X94" s="4"/>
      <c r="Y94" s="4"/>
      <c r="Z94" s="4"/>
    </row>
    <row r="95" spans="1:26">
      <c r="A95" s="4"/>
      <c r="B95" s="4"/>
      <c r="C95" s="4"/>
      <c r="D95" s="4"/>
      <c r="E95" s="4"/>
      <c r="F95" s="4"/>
      <c r="G95" s="4"/>
      <c r="H95" s="4"/>
      <c r="I95" s="4"/>
      <c r="J95" s="4"/>
      <c r="K95" s="4"/>
      <c r="L95" s="4"/>
      <c r="M95" s="4"/>
      <c r="N95" s="4"/>
      <c r="O95" s="4"/>
      <c r="P95" s="4"/>
      <c r="Q95" s="4"/>
      <c r="R95" s="4"/>
      <c r="S95" s="4"/>
      <c r="T95" s="4"/>
      <c r="U95" s="4"/>
      <c r="V95" s="4"/>
      <c r="W95" s="4"/>
      <c r="X95" s="4"/>
      <c r="Y95" s="4"/>
      <c r="Z95" s="4"/>
    </row>
    <row r="96" spans="1:26">
      <c r="A96" s="4"/>
      <c r="B96" s="4"/>
      <c r="C96" s="4"/>
      <c r="D96" s="4"/>
      <c r="E96" s="4"/>
      <c r="F96" s="4"/>
      <c r="G96" s="4"/>
      <c r="H96" s="4"/>
      <c r="I96" s="4"/>
      <c r="J96" s="4"/>
      <c r="K96" s="4"/>
      <c r="L96" s="4"/>
      <c r="M96" s="4"/>
      <c r="N96" s="4"/>
      <c r="O96" s="4"/>
      <c r="P96" s="4"/>
      <c r="Q96" s="4"/>
      <c r="R96" s="4"/>
      <c r="S96" s="4"/>
      <c r="T96" s="4"/>
      <c r="U96" s="4"/>
      <c r="V96" s="4"/>
      <c r="W96" s="4"/>
      <c r="X96" s="4"/>
      <c r="Y96" s="4"/>
      <c r="Z96" s="4"/>
    </row>
    <row r="97" spans="1:26">
      <c r="A97" s="4"/>
      <c r="B97" s="4"/>
      <c r="C97" s="4"/>
      <c r="D97" s="4"/>
      <c r="E97" s="4"/>
      <c r="F97" s="4"/>
      <c r="G97" s="4"/>
      <c r="H97" s="4"/>
      <c r="I97" s="4"/>
      <c r="J97" s="4"/>
      <c r="K97" s="4"/>
      <c r="L97" s="4"/>
      <c r="M97" s="4"/>
      <c r="N97" s="4"/>
      <c r="O97" s="4"/>
      <c r="P97" s="4"/>
      <c r="Q97" s="4"/>
      <c r="R97" s="4"/>
      <c r="S97" s="4"/>
      <c r="T97" s="4"/>
      <c r="U97" s="4"/>
      <c r="V97" s="4"/>
      <c r="W97" s="4"/>
      <c r="X97" s="4"/>
      <c r="Y97" s="4"/>
      <c r="Z97" s="4"/>
    </row>
    <row r="98" spans="1:26">
      <c r="A98" s="4"/>
      <c r="B98" s="4"/>
      <c r="C98" s="4"/>
      <c r="D98" s="4"/>
      <c r="E98" s="4"/>
      <c r="F98" s="4"/>
      <c r="G98" s="4"/>
      <c r="H98" s="4"/>
      <c r="I98" s="4"/>
      <c r="J98" s="4"/>
      <c r="K98" s="4"/>
      <c r="L98" s="4"/>
      <c r="M98" s="4"/>
      <c r="N98" s="4"/>
      <c r="O98" s="4"/>
      <c r="P98" s="4"/>
      <c r="Q98" s="4"/>
      <c r="R98" s="4"/>
      <c r="S98" s="4"/>
      <c r="T98" s="4"/>
      <c r="U98" s="4"/>
      <c r="V98" s="4"/>
      <c r="W98" s="4"/>
      <c r="X98" s="4"/>
      <c r="Y98" s="4"/>
      <c r="Z98" s="4"/>
    </row>
    <row r="99" spans="1:26">
      <c r="A99" s="4"/>
      <c r="B99" s="4"/>
      <c r="C99" s="4"/>
      <c r="D99" s="4"/>
      <c r="E99" s="4"/>
      <c r="F99" s="4"/>
      <c r="G99" s="4"/>
      <c r="H99" s="4"/>
      <c r="I99" s="4"/>
      <c r="J99" s="4"/>
      <c r="K99" s="4"/>
      <c r="L99" s="4"/>
      <c r="M99" s="4"/>
      <c r="N99" s="4"/>
      <c r="O99" s="4"/>
      <c r="P99" s="4"/>
      <c r="Q99" s="4"/>
      <c r="R99" s="4"/>
      <c r="S99" s="4"/>
      <c r="T99" s="4"/>
      <c r="U99" s="4"/>
      <c r="V99" s="4"/>
      <c r="W99" s="4"/>
      <c r="X99" s="4"/>
      <c r="Y99" s="4"/>
      <c r="Z99" s="4"/>
    </row>
    <row r="100" spans="1:26">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spans="1:26">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spans="1:26">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spans="1:26">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spans="1:26">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spans="1:26">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spans="1:26">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spans="1:26">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spans="1:26">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spans="1:26">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spans="1:26">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spans="1:26">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spans="1:26">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spans="1:26">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spans="1:26">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spans="1:26">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spans="1:26">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spans="1:26">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spans="1:26">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spans="1:26">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spans="1:26">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spans="1:26">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spans="1:26">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spans="1:26">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spans="1:26">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spans="1:26">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spans="1:26">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spans="1:26">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spans="1:26">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spans="1:26">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spans="1:26">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spans="1:26">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spans="1:26">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spans="1:26">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spans="1:26">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spans="1:26">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spans="1:26">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spans="1:26">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spans="1:26">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spans="1:26">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spans="1:26">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spans="1:26">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spans="1:26">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spans="1:26">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spans="1:26">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spans="1:26">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spans="1:26">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spans="1:26">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spans="1:26">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spans="1:26">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spans="1:26">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spans="1:26">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spans="1:26">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spans="1:26">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spans="1:26">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spans="1:26">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spans="1:26">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spans="1:26">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spans="1:26">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spans="1:26">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spans="1:26">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spans="1:26">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spans="1:26">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spans="1:26">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spans="1:26">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spans="1:26">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spans="1:26">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spans="1:26">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spans="1:26">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spans="1:26">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spans="1:26">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spans="1:26">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spans="1:26">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spans="1:26">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spans="1:26">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spans="1:26">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spans="1:26">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spans="1:26">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spans="1:26">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spans="1:26">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spans="1:26">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spans="1:26">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spans="1:26">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spans="1:26">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spans="1:26">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spans="1:26">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spans="1:26">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spans="1:26">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spans="1:26">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spans="1:26">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spans="1:26">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spans="1:26">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spans="1:26">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spans="1:26">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spans="1:26">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spans="1:26">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spans="1:26">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spans="1:26">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spans="1:26">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spans="1:26">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spans="1:26">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spans="1:26">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spans="1:26">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spans="1:26">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spans="1:26">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spans="1:26">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spans="1:26">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spans="1:26">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spans="1:26">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spans="1:26">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spans="1:26">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spans="1:26">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spans="1:26">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spans="1:26">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spans="1:26">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spans="1:26">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spans="1:26">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spans="1:26">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spans="1:26">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spans="1:26">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spans="1:26">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spans="1:26">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spans="1:26">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spans="1:26">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spans="1:26">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spans="1:26">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spans="1:26">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spans="1:26">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spans="1:26">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spans="1:26">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spans="1:26">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spans="1:26">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spans="1:26">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spans="1:26">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spans="1:26">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spans="1:26">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spans="1:26">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spans="1:26">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spans="1:26">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spans="1:26">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spans="1:26">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spans="1:26">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spans="1:26">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spans="1:26">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spans="1:26">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spans="1:26">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spans="1:26">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spans="1:26">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spans="1:26">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spans="1:26">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spans="1:26">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sheetData>
  <mergeCells count="3">
    <mergeCell ref="A1:O1"/>
    <mergeCell ref="A2:O2"/>
    <mergeCell ref="A45:E4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250"/>
  <sheetViews>
    <sheetView showGridLines="0" workbookViewId="0">
      <selection sqref="A1:I1"/>
    </sheetView>
  </sheetViews>
  <sheetFormatPr defaultRowHeight="14"/>
  <cols>
    <col min="1" max="1" width="12" customWidth="1"/>
    <col min="2" max="2" width="28" customWidth="1"/>
    <col min="3" max="3" width="43" customWidth="1"/>
    <col min="4" max="4" width="23" customWidth="1"/>
    <col min="5" max="5" width="17" customWidth="1"/>
    <col min="6" max="8" width="14" customWidth="1"/>
    <col min="9" max="9" width="52" customWidth="1"/>
  </cols>
  <sheetData>
    <row r="1" spans="1:26" ht="30" customHeight="1">
      <c r="A1" s="44" t="s">
        <v>457</v>
      </c>
      <c r="B1" s="44"/>
      <c r="C1" s="44"/>
      <c r="D1" s="44"/>
      <c r="E1" s="44"/>
      <c r="F1" s="44"/>
      <c r="G1" s="44"/>
      <c r="H1" s="44"/>
      <c r="I1" s="44"/>
      <c r="J1" s="4"/>
      <c r="K1" s="4"/>
      <c r="L1" s="4"/>
      <c r="M1" s="4"/>
      <c r="N1" s="4"/>
      <c r="O1" s="4"/>
      <c r="P1" s="4"/>
      <c r="Q1" s="4"/>
      <c r="R1" s="4"/>
      <c r="S1" s="4"/>
      <c r="T1" s="4"/>
      <c r="U1" s="4"/>
      <c r="V1" s="4"/>
      <c r="W1" s="4"/>
      <c r="X1" s="4"/>
      <c r="Y1" s="4"/>
      <c r="Z1" s="4"/>
    </row>
    <row r="2" spans="1:26" ht="36" customHeight="1">
      <c r="A2" s="45" t="s">
        <v>458</v>
      </c>
      <c r="B2" s="45"/>
      <c r="C2" s="45"/>
      <c r="D2" s="45"/>
      <c r="E2" s="45"/>
      <c r="F2" s="45"/>
      <c r="G2" s="45"/>
      <c r="H2" s="45"/>
      <c r="I2" s="45"/>
      <c r="J2" s="4"/>
      <c r="K2" s="4"/>
      <c r="L2" s="4"/>
      <c r="M2" s="4"/>
      <c r="N2" s="4"/>
      <c r="O2" s="4"/>
      <c r="P2" s="4"/>
      <c r="Q2" s="4"/>
      <c r="R2" s="4"/>
      <c r="S2" s="4"/>
      <c r="T2" s="4"/>
      <c r="U2" s="4"/>
      <c r="V2" s="4"/>
      <c r="W2" s="4"/>
      <c r="X2" s="4"/>
      <c r="Y2" s="4"/>
      <c r="Z2" s="4"/>
    </row>
    <row r="3" spans="1:26">
      <c r="A3" s="4"/>
      <c r="B3" s="4"/>
      <c r="C3" s="4"/>
      <c r="D3" s="4"/>
      <c r="E3" s="4"/>
      <c r="F3" s="4"/>
      <c r="G3" s="4"/>
      <c r="H3" s="4"/>
      <c r="I3" s="4"/>
      <c r="J3" s="4"/>
      <c r="K3" s="4"/>
      <c r="L3" s="4"/>
      <c r="M3" s="4"/>
      <c r="N3" s="4"/>
      <c r="O3" s="4"/>
      <c r="P3" s="4"/>
      <c r="Q3" s="4"/>
      <c r="R3" s="4"/>
      <c r="S3" s="4"/>
      <c r="T3" s="4"/>
      <c r="U3" s="4"/>
      <c r="V3" s="4"/>
      <c r="W3" s="4"/>
      <c r="X3" s="4"/>
      <c r="Y3" s="4"/>
      <c r="Z3" s="4"/>
    </row>
    <row r="4" spans="1:26" ht="15" customHeight="1">
      <c r="A4" s="24" t="s">
        <v>1</v>
      </c>
      <c r="B4" s="25" t="s">
        <v>8</v>
      </c>
      <c r="C4" s="4"/>
      <c r="D4" s="4"/>
      <c r="E4" s="4"/>
      <c r="F4" s="4"/>
      <c r="G4" s="4"/>
      <c r="H4" s="4"/>
      <c r="I4" s="4"/>
      <c r="J4" s="4"/>
      <c r="K4" s="4"/>
      <c r="L4" s="4"/>
      <c r="M4" s="4"/>
      <c r="N4" s="4"/>
      <c r="O4" s="4"/>
      <c r="P4" s="4"/>
      <c r="Q4" s="4"/>
      <c r="R4" s="4"/>
      <c r="S4" s="4"/>
      <c r="T4" s="4"/>
      <c r="U4" s="4"/>
      <c r="V4" s="4"/>
      <c r="W4" s="4"/>
      <c r="X4" s="4"/>
      <c r="Y4" s="4"/>
      <c r="Z4" s="4"/>
    </row>
    <row r="5" spans="1:26" ht="15" customHeight="1">
      <c r="A5" s="24" t="s">
        <v>3</v>
      </c>
      <c r="B5" s="26">
        <v>14</v>
      </c>
      <c r="C5" s="4"/>
      <c r="D5" s="4"/>
      <c r="E5" s="4"/>
      <c r="F5" s="4"/>
      <c r="G5" s="4"/>
      <c r="H5" s="4"/>
      <c r="I5" s="4"/>
      <c r="J5" s="4"/>
      <c r="K5" s="4"/>
      <c r="L5" s="4"/>
      <c r="M5" s="4"/>
      <c r="N5" s="4"/>
      <c r="O5" s="4"/>
      <c r="P5" s="4"/>
      <c r="Q5" s="4"/>
      <c r="R5" s="4"/>
      <c r="S5" s="4"/>
      <c r="T5" s="4"/>
      <c r="U5" s="4"/>
      <c r="V5" s="4"/>
      <c r="W5" s="4"/>
      <c r="X5" s="4"/>
      <c r="Y5" s="4"/>
      <c r="Z5" s="4"/>
    </row>
    <row r="6" spans="1:26" ht="48" customHeight="1">
      <c r="A6" s="24" t="s">
        <v>459</v>
      </c>
      <c r="B6" s="25" t="s">
        <v>10</v>
      </c>
      <c r="C6" s="4"/>
      <c r="D6" s="4"/>
      <c r="E6" s="4"/>
      <c r="F6" s="4"/>
      <c r="G6" s="4"/>
      <c r="H6" s="4"/>
      <c r="I6" s="4"/>
      <c r="J6" s="4"/>
      <c r="K6" s="4"/>
      <c r="L6" s="4"/>
      <c r="M6" s="4"/>
      <c r="N6" s="4"/>
      <c r="O6" s="4"/>
      <c r="P6" s="4"/>
      <c r="Q6" s="4"/>
      <c r="R6" s="4"/>
      <c r="S6" s="4"/>
      <c r="T6" s="4"/>
      <c r="U6" s="4"/>
      <c r="V6" s="4"/>
      <c r="W6" s="4"/>
      <c r="X6" s="4"/>
      <c r="Y6" s="4"/>
      <c r="Z6" s="4"/>
    </row>
    <row r="7" spans="1:26" ht="15" customHeight="1">
      <c r="A7" s="24" t="s">
        <v>460</v>
      </c>
      <c r="B7" s="27">
        <v>700000</v>
      </c>
      <c r="C7" s="4"/>
      <c r="D7" s="4"/>
      <c r="E7" s="4"/>
      <c r="F7" s="4"/>
      <c r="G7" s="4"/>
      <c r="H7" s="4"/>
      <c r="I7" s="4"/>
      <c r="J7" s="4"/>
      <c r="K7" s="4"/>
      <c r="L7" s="4"/>
      <c r="M7" s="4"/>
      <c r="N7" s="4"/>
      <c r="O7" s="4"/>
      <c r="P7" s="4"/>
      <c r="Q7" s="4"/>
      <c r="R7" s="4"/>
      <c r="S7" s="4"/>
      <c r="T7" s="4"/>
      <c r="U7" s="4"/>
      <c r="V7" s="4"/>
      <c r="W7" s="4"/>
      <c r="X7" s="4"/>
      <c r="Y7" s="4"/>
      <c r="Z7" s="4"/>
    </row>
    <row r="8" spans="1:26" ht="15" customHeight="1">
      <c r="A8" s="24" t="s">
        <v>461</v>
      </c>
      <c r="B8" s="27" t="str">
        <f>IF(B9&lt;=B7,"WITHIN STATED RANGE","RECLASSIFY / REVIEW")</f>
        <v>WITHIN STATED RANGE</v>
      </c>
      <c r="C8" s="4"/>
      <c r="D8" s="4"/>
      <c r="E8" s="4"/>
      <c r="F8" s="4"/>
      <c r="G8" s="4"/>
      <c r="H8" s="4"/>
      <c r="I8" s="4"/>
      <c r="J8" s="4"/>
      <c r="K8" s="4"/>
      <c r="L8" s="4"/>
      <c r="M8" s="4"/>
      <c r="N8" s="4"/>
      <c r="O8" s="4"/>
      <c r="P8" s="4"/>
      <c r="Q8" s="4"/>
      <c r="R8" s="4"/>
      <c r="S8" s="4"/>
      <c r="T8" s="4"/>
      <c r="U8" s="4"/>
      <c r="V8" s="4"/>
      <c r="W8" s="4"/>
      <c r="X8" s="4"/>
      <c r="Y8" s="4"/>
      <c r="Z8" s="4"/>
    </row>
    <row r="9" spans="1:26" ht="15" customHeight="1">
      <c r="A9" s="24" t="s">
        <v>462</v>
      </c>
      <c r="B9" s="28">
        <f>H151</f>
        <v>510745.80375000002</v>
      </c>
      <c r="C9" s="4"/>
      <c r="D9" s="4"/>
      <c r="E9" s="4"/>
      <c r="F9" s="4"/>
      <c r="G9" s="4"/>
      <c r="H9" s="4"/>
      <c r="I9" s="4"/>
      <c r="J9" s="4"/>
      <c r="K9" s="4"/>
      <c r="L9" s="4"/>
      <c r="M9" s="4"/>
      <c r="N9" s="4"/>
      <c r="O9" s="4"/>
      <c r="P9" s="4"/>
      <c r="Q9" s="4"/>
      <c r="R9" s="4"/>
      <c r="S9" s="4"/>
      <c r="T9" s="4"/>
      <c r="U9" s="4"/>
      <c r="V9" s="4"/>
      <c r="W9" s="4"/>
      <c r="X9" s="4"/>
      <c r="Y9" s="4"/>
      <c r="Z9" s="4"/>
    </row>
    <row r="10" spans="1:26" ht="15" customHeight="1">
      <c r="A10" s="4"/>
      <c r="B10" s="4"/>
      <c r="C10" s="4"/>
      <c r="D10" s="4"/>
      <c r="E10" s="4"/>
      <c r="F10" s="4"/>
      <c r="G10" s="4"/>
      <c r="H10" s="4"/>
      <c r="I10" s="4"/>
      <c r="J10" s="4"/>
      <c r="K10" s="4"/>
      <c r="L10" s="4"/>
      <c r="M10" s="4"/>
      <c r="N10" s="4"/>
      <c r="O10" s="4"/>
      <c r="P10" s="4"/>
      <c r="Q10" s="4"/>
      <c r="R10" s="4"/>
      <c r="S10" s="4"/>
      <c r="T10" s="4"/>
      <c r="U10" s="4"/>
      <c r="V10" s="4"/>
      <c r="W10" s="4"/>
      <c r="X10" s="4"/>
      <c r="Y10" s="4"/>
      <c r="Z10" s="4"/>
    </row>
    <row r="11" spans="1:26" ht="15" customHeight="1">
      <c r="A11" s="4"/>
      <c r="B11" s="4"/>
      <c r="C11" s="4"/>
      <c r="D11" s="4"/>
      <c r="E11" s="4"/>
      <c r="F11" s="4"/>
      <c r="G11" s="4"/>
      <c r="H11" s="4"/>
      <c r="I11" s="4"/>
      <c r="J11" s="4"/>
      <c r="K11" s="4"/>
      <c r="L11" s="4"/>
      <c r="M11" s="4"/>
      <c r="N11" s="4"/>
      <c r="O11" s="4"/>
      <c r="P11" s="4"/>
      <c r="Q11" s="4"/>
      <c r="R11" s="4"/>
      <c r="S11" s="4"/>
      <c r="T11" s="4"/>
      <c r="U11" s="4"/>
      <c r="V11" s="4"/>
      <c r="W11" s="4"/>
      <c r="X11" s="4"/>
      <c r="Y11" s="4"/>
      <c r="Z11" s="4"/>
    </row>
    <row r="12" spans="1:26" ht="15" customHeight="1">
      <c r="A12" s="1" t="s">
        <v>463</v>
      </c>
      <c r="B12" s="2" t="s">
        <v>464</v>
      </c>
      <c r="C12" s="2" t="s">
        <v>465</v>
      </c>
      <c r="D12" s="2" t="s">
        <v>466</v>
      </c>
      <c r="E12" s="2" t="s">
        <v>467</v>
      </c>
      <c r="F12" s="2" t="s">
        <v>468</v>
      </c>
      <c r="G12" s="2" t="s">
        <v>340</v>
      </c>
      <c r="H12" s="2" t="s">
        <v>469</v>
      </c>
      <c r="I12" s="3" t="s">
        <v>470</v>
      </c>
      <c r="J12" s="4"/>
      <c r="K12" s="4"/>
      <c r="L12" s="4"/>
      <c r="M12" s="4"/>
      <c r="N12" s="4"/>
      <c r="O12" s="4"/>
      <c r="P12" s="4"/>
      <c r="Q12" s="4"/>
      <c r="R12" s="4"/>
      <c r="S12" s="4"/>
      <c r="T12" s="4"/>
      <c r="U12" s="4"/>
      <c r="V12" s="4"/>
      <c r="W12" s="4"/>
      <c r="X12" s="4"/>
      <c r="Y12" s="4"/>
      <c r="Z12" s="4"/>
    </row>
    <row r="13" spans="1:26" ht="24" customHeight="1">
      <c r="A13" s="5" t="s">
        <v>471</v>
      </c>
      <c r="B13" s="5" t="s">
        <v>472</v>
      </c>
      <c r="C13" s="5" t="s">
        <v>473</v>
      </c>
      <c r="D13" s="5" t="s">
        <v>474</v>
      </c>
      <c r="E13" s="5" t="s">
        <v>475</v>
      </c>
      <c r="F13" s="17">
        <v>1</v>
      </c>
      <c r="G13" s="29">
        <v>1625</v>
      </c>
      <c r="H13" s="30">
        <f t="shared" ref="H13:H21" si="0">F13*G13</f>
        <v>1625</v>
      </c>
      <c r="I13" s="5" t="s">
        <v>476</v>
      </c>
      <c r="J13" s="4"/>
      <c r="K13" s="4"/>
      <c r="L13" s="4"/>
      <c r="M13" s="4"/>
      <c r="N13" s="4"/>
      <c r="O13" s="4"/>
      <c r="P13" s="4"/>
      <c r="Q13" s="4"/>
      <c r="R13" s="4"/>
      <c r="S13" s="4"/>
      <c r="T13" s="4"/>
      <c r="U13" s="4"/>
      <c r="V13" s="4"/>
      <c r="W13" s="4"/>
      <c r="X13" s="4"/>
      <c r="Y13" s="4"/>
      <c r="Z13" s="4"/>
    </row>
    <row r="14" spans="1:26" ht="24" customHeight="1">
      <c r="A14" s="5" t="s">
        <v>477</v>
      </c>
      <c r="B14" s="5" t="s">
        <v>472</v>
      </c>
      <c r="C14" s="5" t="s">
        <v>478</v>
      </c>
      <c r="D14" s="5" t="s">
        <v>474</v>
      </c>
      <c r="E14" s="5" t="s">
        <v>475</v>
      </c>
      <c r="F14" s="17">
        <v>1</v>
      </c>
      <c r="G14" s="29">
        <v>2925</v>
      </c>
      <c r="H14" s="30">
        <f t="shared" si="0"/>
        <v>2925</v>
      </c>
      <c r="I14" s="5" t="s">
        <v>479</v>
      </c>
      <c r="J14" s="4"/>
      <c r="K14" s="4"/>
      <c r="L14" s="4"/>
      <c r="M14" s="4"/>
      <c r="N14" s="4"/>
      <c r="O14" s="4"/>
      <c r="P14" s="4"/>
      <c r="Q14" s="4"/>
      <c r="R14" s="4"/>
      <c r="S14" s="4"/>
      <c r="T14" s="4"/>
      <c r="U14" s="4"/>
      <c r="V14" s="4"/>
      <c r="W14" s="4"/>
      <c r="X14" s="4"/>
      <c r="Y14" s="4"/>
      <c r="Z14" s="4"/>
    </row>
    <row r="15" spans="1:26" ht="24" customHeight="1">
      <c r="A15" s="5" t="s">
        <v>480</v>
      </c>
      <c r="B15" s="5" t="s">
        <v>472</v>
      </c>
      <c r="C15" s="5" t="s">
        <v>481</v>
      </c>
      <c r="D15" s="5" t="s">
        <v>474</v>
      </c>
      <c r="E15" s="5" t="s">
        <v>475</v>
      </c>
      <c r="F15" s="17">
        <v>1</v>
      </c>
      <c r="G15" s="29">
        <v>1300</v>
      </c>
      <c r="H15" s="30">
        <f t="shared" si="0"/>
        <v>1300</v>
      </c>
      <c r="I15" s="5" t="s">
        <v>482</v>
      </c>
      <c r="J15" s="4"/>
      <c r="K15" s="4"/>
      <c r="L15" s="4"/>
      <c r="M15" s="4"/>
      <c r="N15" s="4"/>
      <c r="O15" s="4"/>
      <c r="P15" s="4"/>
      <c r="Q15" s="4"/>
      <c r="R15" s="4"/>
      <c r="S15" s="4"/>
      <c r="T15" s="4"/>
      <c r="U15" s="4"/>
      <c r="V15" s="4"/>
      <c r="W15" s="4"/>
      <c r="X15" s="4"/>
      <c r="Y15" s="4"/>
      <c r="Z15" s="4"/>
    </row>
    <row r="16" spans="1:26" ht="24" customHeight="1">
      <c r="A16" s="5" t="s">
        <v>483</v>
      </c>
      <c r="B16" s="5" t="s">
        <v>472</v>
      </c>
      <c r="C16" s="5" t="s">
        <v>484</v>
      </c>
      <c r="D16" s="5" t="s">
        <v>485</v>
      </c>
      <c r="E16" s="5" t="s">
        <v>486</v>
      </c>
      <c r="F16" s="17">
        <v>8</v>
      </c>
      <c r="G16" s="29">
        <v>250</v>
      </c>
      <c r="H16" s="30">
        <f t="shared" si="0"/>
        <v>2000</v>
      </c>
      <c r="I16" s="5" t="s">
        <v>487</v>
      </c>
      <c r="J16" s="4"/>
      <c r="K16" s="4"/>
      <c r="L16" s="4"/>
      <c r="M16" s="4"/>
      <c r="N16" s="4"/>
      <c r="O16" s="4"/>
      <c r="P16" s="4"/>
      <c r="Q16" s="4"/>
      <c r="R16" s="4"/>
      <c r="S16" s="4"/>
      <c r="T16" s="4"/>
      <c r="U16" s="4"/>
      <c r="V16" s="4"/>
      <c r="W16" s="4"/>
      <c r="X16" s="4"/>
      <c r="Y16" s="4"/>
      <c r="Z16" s="4"/>
    </row>
    <row r="17" spans="1:26" ht="15" customHeight="1">
      <c r="A17" s="5" t="s">
        <v>488</v>
      </c>
      <c r="B17" s="5" t="s">
        <v>472</v>
      </c>
      <c r="C17" s="5" t="s">
        <v>489</v>
      </c>
      <c r="D17" s="5" t="s">
        <v>485</v>
      </c>
      <c r="E17" s="5" t="s">
        <v>490</v>
      </c>
      <c r="F17" s="17">
        <v>1</v>
      </c>
      <c r="G17" s="29">
        <v>7500</v>
      </c>
      <c r="H17" s="30">
        <f t="shared" si="0"/>
        <v>7500</v>
      </c>
      <c r="I17" s="5" t="s">
        <v>491</v>
      </c>
      <c r="J17" s="4"/>
      <c r="K17" s="4"/>
      <c r="L17" s="4"/>
      <c r="M17" s="4"/>
      <c r="N17" s="4"/>
      <c r="O17" s="4"/>
      <c r="P17" s="4"/>
      <c r="Q17" s="4"/>
      <c r="R17" s="4"/>
      <c r="S17" s="4"/>
      <c r="T17" s="4"/>
      <c r="U17" s="4"/>
      <c r="V17" s="4"/>
      <c r="W17" s="4"/>
      <c r="X17" s="4"/>
      <c r="Y17" s="4"/>
      <c r="Z17" s="4"/>
    </row>
    <row r="18" spans="1:26" ht="24" customHeight="1">
      <c r="A18" s="5" t="s">
        <v>492</v>
      </c>
      <c r="B18" s="5" t="s">
        <v>472</v>
      </c>
      <c r="C18" s="5" t="s">
        <v>493</v>
      </c>
      <c r="D18" s="5" t="s">
        <v>485</v>
      </c>
      <c r="E18" s="5" t="s">
        <v>490</v>
      </c>
      <c r="F18" s="17">
        <v>1</v>
      </c>
      <c r="G18" s="29">
        <v>8000</v>
      </c>
      <c r="H18" s="30">
        <f t="shared" si="0"/>
        <v>8000</v>
      </c>
      <c r="I18" s="5" t="s">
        <v>494</v>
      </c>
      <c r="J18" s="4"/>
      <c r="K18" s="4"/>
      <c r="L18" s="4"/>
      <c r="M18" s="4"/>
      <c r="N18" s="4"/>
      <c r="O18" s="4"/>
      <c r="P18" s="4"/>
      <c r="Q18" s="4"/>
      <c r="R18" s="4"/>
      <c r="S18" s="4"/>
      <c r="T18" s="4"/>
      <c r="U18" s="4"/>
      <c r="V18" s="4"/>
      <c r="W18" s="4"/>
      <c r="X18" s="4"/>
      <c r="Y18" s="4"/>
      <c r="Z18" s="4"/>
    </row>
    <row r="19" spans="1:26" ht="24" customHeight="1">
      <c r="A19" s="5" t="s">
        <v>495</v>
      </c>
      <c r="B19" s="5" t="s">
        <v>472</v>
      </c>
      <c r="C19" s="5" t="s">
        <v>496</v>
      </c>
      <c r="D19" s="5" t="s">
        <v>485</v>
      </c>
      <c r="E19" s="5" t="s">
        <v>475</v>
      </c>
      <c r="F19" s="17">
        <v>1</v>
      </c>
      <c r="G19" s="29">
        <v>3000</v>
      </c>
      <c r="H19" s="30">
        <f t="shared" si="0"/>
        <v>3000</v>
      </c>
      <c r="I19" s="5" t="s">
        <v>497</v>
      </c>
      <c r="J19" s="4"/>
      <c r="K19" s="4"/>
      <c r="L19" s="4"/>
      <c r="M19" s="4"/>
      <c r="N19" s="4"/>
      <c r="O19" s="4"/>
      <c r="P19" s="4"/>
      <c r="Q19" s="4"/>
      <c r="R19" s="4"/>
      <c r="S19" s="4"/>
      <c r="T19" s="4"/>
      <c r="U19" s="4"/>
      <c r="V19" s="4"/>
      <c r="W19" s="4"/>
      <c r="X19" s="4"/>
      <c r="Y19" s="4"/>
      <c r="Z19" s="4"/>
    </row>
    <row r="20" spans="1:26" ht="15" customHeight="1">
      <c r="A20" s="5" t="s">
        <v>498</v>
      </c>
      <c r="B20" s="5" t="s">
        <v>472</v>
      </c>
      <c r="C20" s="5" t="s">
        <v>499</v>
      </c>
      <c r="D20" s="5" t="s">
        <v>474</v>
      </c>
      <c r="E20" s="5" t="s">
        <v>475</v>
      </c>
      <c r="F20" s="17">
        <v>1</v>
      </c>
      <c r="G20" s="29">
        <v>1300</v>
      </c>
      <c r="H20" s="30">
        <f t="shared" si="0"/>
        <v>1300</v>
      </c>
      <c r="I20" s="5" t="s">
        <v>500</v>
      </c>
      <c r="J20" s="4"/>
      <c r="K20" s="4"/>
      <c r="L20" s="4"/>
      <c r="M20" s="4"/>
      <c r="N20" s="4"/>
      <c r="O20" s="4"/>
      <c r="P20" s="4"/>
      <c r="Q20" s="4"/>
      <c r="R20" s="4"/>
      <c r="S20" s="4"/>
      <c r="T20" s="4"/>
      <c r="U20" s="4"/>
      <c r="V20" s="4"/>
      <c r="W20" s="4"/>
      <c r="X20" s="4"/>
      <c r="Y20" s="4"/>
      <c r="Z20" s="4"/>
    </row>
    <row r="21" spans="1:26" ht="15" customHeight="1">
      <c r="A21" s="5" t="s">
        <v>501</v>
      </c>
      <c r="B21" s="5" t="s">
        <v>472</v>
      </c>
      <c r="C21" s="5" t="s">
        <v>502</v>
      </c>
      <c r="D21" s="5" t="s">
        <v>485</v>
      </c>
      <c r="E21" s="5" t="s">
        <v>475</v>
      </c>
      <c r="F21" s="17">
        <v>0</v>
      </c>
      <c r="G21" s="29">
        <v>0</v>
      </c>
      <c r="H21" s="30">
        <f t="shared" si="0"/>
        <v>0</v>
      </c>
      <c r="I21" s="5" t="s">
        <v>503</v>
      </c>
      <c r="J21" s="4"/>
      <c r="K21" s="4"/>
      <c r="L21" s="4"/>
      <c r="M21" s="4"/>
      <c r="N21" s="4"/>
      <c r="O21" s="4"/>
      <c r="P21" s="4"/>
      <c r="Q21" s="4"/>
      <c r="R21" s="4"/>
      <c r="S21" s="4"/>
      <c r="T21" s="4"/>
      <c r="U21" s="4"/>
      <c r="V21" s="4"/>
      <c r="W21" s="4"/>
      <c r="X21" s="4"/>
      <c r="Y21" s="4"/>
      <c r="Z21" s="4"/>
    </row>
    <row r="22" spans="1:26" ht="15" customHeight="1">
      <c r="A22" s="58" t="s">
        <v>504</v>
      </c>
      <c r="B22" s="58"/>
      <c r="C22" s="58"/>
      <c r="D22" s="58"/>
      <c r="E22" s="58"/>
      <c r="F22" s="59"/>
      <c r="G22" s="60"/>
      <c r="H22" s="32">
        <f>SUM(H13:H21)</f>
        <v>27650</v>
      </c>
      <c r="I22" s="31"/>
      <c r="J22" s="4"/>
      <c r="K22" s="4"/>
      <c r="L22" s="4"/>
      <c r="M22" s="4"/>
      <c r="N22" s="4"/>
      <c r="O22" s="4"/>
      <c r="P22" s="4"/>
      <c r="Q22" s="4"/>
      <c r="R22" s="4"/>
      <c r="S22" s="4"/>
      <c r="T22" s="4"/>
      <c r="U22" s="4"/>
      <c r="V22" s="4"/>
      <c r="W22" s="4"/>
      <c r="X22" s="4"/>
      <c r="Y22" s="4"/>
      <c r="Z22" s="4"/>
    </row>
    <row r="23" spans="1:26" ht="15" customHeight="1">
      <c r="A23" s="5" t="s">
        <v>505</v>
      </c>
      <c r="B23" s="5" t="s">
        <v>506</v>
      </c>
      <c r="C23" s="5" t="s">
        <v>507</v>
      </c>
      <c r="D23" s="5" t="s">
        <v>508</v>
      </c>
      <c r="E23" s="5" t="s">
        <v>509</v>
      </c>
      <c r="F23" s="33">
        <v>1</v>
      </c>
      <c r="G23" s="30"/>
      <c r="H23" s="6">
        <f>'Cast &amp; Schedule'!F30</f>
        <v>88856.5</v>
      </c>
      <c r="I23" s="5" t="s">
        <v>510</v>
      </c>
      <c r="J23" s="4"/>
      <c r="K23" s="4"/>
      <c r="L23" s="4"/>
      <c r="M23" s="4"/>
      <c r="N23" s="4"/>
      <c r="O23" s="4"/>
      <c r="P23" s="4"/>
      <c r="Q23" s="4"/>
      <c r="R23" s="4"/>
      <c r="S23" s="4"/>
      <c r="T23" s="4"/>
      <c r="U23" s="4"/>
      <c r="V23" s="4"/>
      <c r="W23" s="4"/>
      <c r="X23" s="4"/>
      <c r="Y23" s="4"/>
      <c r="Z23" s="4"/>
    </row>
    <row r="24" spans="1:26" ht="15" customHeight="1">
      <c r="A24" s="58" t="s">
        <v>511</v>
      </c>
      <c r="B24" s="58"/>
      <c r="C24" s="58"/>
      <c r="D24" s="58"/>
      <c r="E24" s="58"/>
      <c r="F24" s="59"/>
      <c r="G24" s="60"/>
      <c r="H24" s="32">
        <f>SUM(H23:H23)</f>
        <v>88856.5</v>
      </c>
      <c r="I24" s="31"/>
      <c r="J24" s="4"/>
      <c r="K24" s="4"/>
      <c r="L24" s="4"/>
      <c r="M24" s="4"/>
      <c r="N24" s="4"/>
      <c r="O24" s="4"/>
      <c r="P24" s="4"/>
      <c r="Q24" s="4"/>
      <c r="R24" s="4"/>
      <c r="S24" s="4"/>
      <c r="T24" s="4"/>
      <c r="U24" s="4"/>
      <c r="V24" s="4"/>
      <c r="W24" s="4"/>
      <c r="X24" s="4"/>
      <c r="Y24" s="4"/>
      <c r="Z24" s="4"/>
    </row>
    <row r="25" spans="1:26" ht="15" customHeight="1">
      <c r="A25" s="5" t="s">
        <v>512</v>
      </c>
      <c r="B25" s="5" t="s">
        <v>513</v>
      </c>
      <c r="C25" s="5" t="s">
        <v>514</v>
      </c>
      <c r="D25" s="5" t="s">
        <v>485</v>
      </c>
      <c r="E25" s="5" t="s">
        <v>486</v>
      </c>
      <c r="F25" s="17">
        <v>24</v>
      </c>
      <c r="G25" s="29">
        <v>350</v>
      </c>
      <c r="H25" s="30">
        <f t="shared" ref="H25:H33" si="1">F25*G25</f>
        <v>8400</v>
      </c>
      <c r="I25" s="5" t="s">
        <v>515</v>
      </c>
      <c r="J25" s="4"/>
      <c r="K25" s="4"/>
      <c r="L25" s="4"/>
      <c r="M25" s="4"/>
      <c r="N25" s="4"/>
      <c r="O25" s="4"/>
      <c r="P25" s="4"/>
      <c r="Q25" s="4"/>
      <c r="R25" s="4"/>
      <c r="S25" s="4"/>
      <c r="T25" s="4"/>
      <c r="U25" s="4"/>
      <c r="V25" s="4"/>
      <c r="W25" s="4"/>
      <c r="X25" s="4"/>
      <c r="Y25" s="4"/>
      <c r="Z25" s="4"/>
    </row>
    <row r="26" spans="1:26" ht="15" customHeight="1">
      <c r="A26" s="5" t="s">
        <v>516</v>
      </c>
      <c r="B26" s="5" t="s">
        <v>513</v>
      </c>
      <c r="C26" s="5" t="s">
        <v>517</v>
      </c>
      <c r="D26" s="5" t="s">
        <v>485</v>
      </c>
      <c r="E26" s="5" t="s">
        <v>486</v>
      </c>
      <c r="F26" s="17">
        <v>22</v>
      </c>
      <c r="G26" s="29">
        <v>200</v>
      </c>
      <c r="H26" s="30">
        <f t="shared" si="1"/>
        <v>4400</v>
      </c>
      <c r="I26" s="5" t="s">
        <v>518</v>
      </c>
      <c r="J26" s="4"/>
      <c r="K26" s="4"/>
      <c r="L26" s="4"/>
      <c r="M26" s="4"/>
      <c r="N26" s="4"/>
      <c r="O26" s="4"/>
      <c r="P26" s="4"/>
      <c r="Q26" s="4"/>
      <c r="R26" s="4"/>
      <c r="S26" s="4"/>
      <c r="T26" s="4"/>
      <c r="U26" s="4"/>
      <c r="V26" s="4"/>
      <c r="W26" s="4"/>
      <c r="X26" s="4"/>
      <c r="Y26" s="4"/>
      <c r="Z26" s="4"/>
    </row>
    <row r="27" spans="1:26" ht="15" customHeight="1">
      <c r="A27" s="5" t="s">
        <v>519</v>
      </c>
      <c r="B27" s="5" t="s">
        <v>513</v>
      </c>
      <c r="C27" s="5" t="s">
        <v>520</v>
      </c>
      <c r="D27" s="5" t="s">
        <v>485</v>
      </c>
      <c r="E27" s="5" t="s">
        <v>486</v>
      </c>
      <c r="F27" s="17">
        <v>16</v>
      </c>
      <c r="G27" s="29">
        <v>350</v>
      </c>
      <c r="H27" s="30">
        <f t="shared" si="1"/>
        <v>5600</v>
      </c>
      <c r="I27" s="5" t="s">
        <v>521</v>
      </c>
      <c r="J27" s="4"/>
      <c r="K27" s="4"/>
      <c r="L27" s="4"/>
      <c r="M27" s="4"/>
      <c r="N27" s="4"/>
      <c r="O27" s="4"/>
      <c r="P27" s="4"/>
      <c r="Q27" s="4"/>
      <c r="R27" s="4"/>
      <c r="S27" s="4"/>
      <c r="T27" s="4"/>
      <c r="U27" s="4"/>
      <c r="V27" s="4"/>
      <c r="W27" s="4"/>
      <c r="X27" s="4"/>
      <c r="Y27" s="4"/>
      <c r="Z27" s="4"/>
    </row>
    <row r="28" spans="1:26" ht="15" customHeight="1">
      <c r="A28" s="5" t="s">
        <v>522</v>
      </c>
      <c r="B28" s="5" t="s">
        <v>513</v>
      </c>
      <c r="C28" s="5" t="s">
        <v>523</v>
      </c>
      <c r="D28" s="5" t="s">
        <v>485</v>
      </c>
      <c r="E28" s="5" t="s">
        <v>486</v>
      </c>
      <c r="F28" s="17">
        <v>0</v>
      </c>
      <c r="G28" s="29">
        <v>0</v>
      </c>
      <c r="H28" s="30">
        <f t="shared" si="1"/>
        <v>0</v>
      </c>
      <c r="I28" s="5" t="s">
        <v>524</v>
      </c>
      <c r="J28" s="4"/>
      <c r="K28" s="4"/>
      <c r="L28" s="4"/>
      <c r="M28" s="4"/>
      <c r="N28" s="4"/>
      <c r="O28" s="4"/>
      <c r="P28" s="4"/>
      <c r="Q28" s="4"/>
      <c r="R28" s="4"/>
      <c r="S28" s="4"/>
      <c r="T28" s="4"/>
      <c r="U28" s="4"/>
      <c r="V28" s="4"/>
      <c r="W28" s="4"/>
      <c r="X28" s="4"/>
      <c r="Y28" s="4"/>
      <c r="Z28" s="4"/>
    </row>
    <row r="29" spans="1:26" ht="15" customHeight="1">
      <c r="A29" s="5" t="s">
        <v>525</v>
      </c>
      <c r="B29" s="5" t="s">
        <v>513</v>
      </c>
      <c r="C29" s="5" t="s">
        <v>526</v>
      </c>
      <c r="D29" s="5" t="s">
        <v>485</v>
      </c>
      <c r="E29" s="5" t="s">
        <v>486</v>
      </c>
      <c r="F29" s="17">
        <v>6</v>
      </c>
      <c r="G29" s="29">
        <v>275</v>
      </c>
      <c r="H29" s="30">
        <f t="shared" si="1"/>
        <v>1650</v>
      </c>
      <c r="I29" s="5" t="s">
        <v>527</v>
      </c>
      <c r="J29" s="4"/>
      <c r="K29" s="4"/>
      <c r="L29" s="4"/>
      <c r="M29" s="4"/>
      <c r="N29" s="4"/>
      <c r="O29" s="4"/>
      <c r="P29" s="4"/>
      <c r="Q29" s="4"/>
      <c r="R29" s="4"/>
      <c r="S29" s="4"/>
      <c r="T29" s="4"/>
      <c r="U29" s="4"/>
      <c r="V29" s="4"/>
      <c r="W29" s="4"/>
      <c r="X29" s="4"/>
      <c r="Y29" s="4"/>
      <c r="Z29" s="4"/>
    </row>
    <row r="30" spans="1:26" ht="15" customHeight="1">
      <c r="A30" s="5" t="s">
        <v>528</v>
      </c>
      <c r="B30" s="5" t="s">
        <v>513</v>
      </c>
      <c r="C30" s="5" t="s">
        <v>529</v>
      </c>
      <c r="D30" s="5" t="s">
        <v>485</v>
      </c>
      <c r="E30" s="5" t="s">
        <v>486</v>
      </c>
      <c r="F30" s="17">
        <v>14</v>
      </c>
      <c r="G30" s="29">
        <v>300</v>
      </c>
      <c r="H30" s="30">
        <f t="shared" si="1"/>
        <v>4200</v>
      </c>
      <c r="I30" s="5" t="s">
        <v>530</v>
      </c>
      <c r="J30" s="4"/>
      <c r="K30" s="4"/>
      <c r="L30" s="4"/>
      <c r="M30" s="4"/>
      <c r="N30" s="4"/>
      <c r="O30" s="4"/>
      <c r="P30" s="4"/>
      <c r="Q30" s="4"/>
      <c r="R30" s="4"/>
      <c r="S30" s="4"/>
      <c r="T30" s="4"/>
      <c r="U30" s="4"/>
      <c r="V30" s="4"/>
      <c r="W30" s="4"/>
      <c r="X30" s="4"/>
      <c r="Y30" s="4"/>
      <c r="Z30" s="4"/>
    </row>
    <row r="31" spans="1:26" ht="15" customHeight="1">
      <c r="A31" s="5" t="s">
        <v>531</v>
      </c>
      <c r="B31" s="5" t="s">
        <v>513</v>
      </c>
      <c r="C31" s="5" t="s">
        <v>532</v>
      </c>
      <c r="D31" s="5" t="s">
        <v>485</v>
      </c>
      <c r="E31" s="5" t="s">
        <v>533</v>
      </c>
      <c r="F31" s="17">
        <v>42</v>
      </c>
      <c r="G31" s="29">
        <v>150</v>
      </c>
      <c r="H31" s="30">
        <f t="shared" si="1"/>
        <v>6300</v>
      </c>
      <c r="I31" s="5" t="s">
        <v>534</v>
      </c>
      <c r="J31" s="4"/>
      <c r="K31" s="4"/>
      <c r="L31" s="4"/>
      <c r="M31" s="4"/>
      <c r="N31" s="4"/>
      <c r="O31" s="4"/>
      <c r="P31" s="4"/>
      <c r="Q31" s="4"/>
      <c r="R31" s="4"/>
      <c r="S31" s="4"/>
      <c r="T31" s="4"/>
      <c r="U31" s="4"/>
      <c r="V31" s="4"/>
      <c r="W31" s="4"/>
      <c r="X31" s="4"/>
      <c r="Y31" s="4"/>
      <c r="Z31" s="4"/>
    </row>
    <row r="32" spans="1:26" ht="15" customHeight="1">
      <c r="A32" s="5" t="s">
        <v>535</v>
      </c>
      <c r="B32" s="5" t="s">
        <v>513</v>
      </c>
      <c r="C32" s="5" t="s">
        <v>536</v>
      </c>
      <c r="D32" s="5" t="s">
        <v>537</v>
      </c>
      <c r="E32" s="5" t="s">
        <v>475</v>
      </c>
      <c r="F32" s="17">
        <v>1</v>
      </c>
      <c r="G32" s="29">
        <v>1430</v>
      </c>
      <c r="H32" s="30">
        <f t="shared" si="1"/>
        <v>1430</v>
      </c>
      <c r="I32" s="5" t="s">
        <v>538</v>
      </c>
      <c r="J32" s="4"/>
      <c r="K32" s="4"/>
      <c r="L32" s="4"/>
      <c r="M32" s="4"/>
      <c r="N32" s="4"/>
      <c r="O32" s="4"/>
      <c r="P32" s="4"/>
      <c r="Q32" s="4"/>
      <c r="R32" s="4"/>
      <c r="S32" s="4"/>
      <c r="T32" s="4"/>
      <c r="U32" s="4"/>
      <c r="V32" s="4"/>
      <c r="W32" s="4"/>
      <c r="X32" s="4"/>
      <c r="Y32" s="4"/>
      <c r="Z32" s="4"/>
    </row>
    <row r="33" spans="1:26" ht="15" customHeight="1">
      <c r="A33" s="5" t="s">
        <v>539</v>
      </c>
      <c r="B33" s="5" t="s">
        <v>513</v>
      </c>
      <c r="C33" s="5" t="s">
        <v>540</v>
      </c>
      <c r="D33" s="5" t="s">
        <v>485</v>
      </c>
      <c r="E33" s="5" t="s">
        <v>486</v>
      </c>
      <c r="F33" s="17">
        <v>14</v>
      </c>
      <c r="G33" s="29">
        <v>325</v>
      </c>
      <c r="H33" s="30">
        <f t="shared" si="1"/>
        <v>4550</v>
      </c>
      <c r="I33" s="5" t="s">
        <v>541</v>
      </c>
      <c r="J33" s="4"/>
      <c r="K33" s="4"/>
      <c r="L33" s="4"/>
      <c r="M33" s="4"/>
      <c r="N33" s="4"/>
      <c r="O33" s="4"/>
      <c r="P33" s="4"/>
      <c r="Q33" s="4"/>
      <c r="R33" s="4"/>
      <c r="S33" s="4"/>
      <c r="T33" s="4"/>
      <c r="U33" s="4"/>
      <c r="V33" s="4"/>
      <c r="W33" s="4"/>
      <c r="X33" s="4"/>
      <c r="Y33" s="4"/>
      <c r="Z33" s="4"/>
    </row>
    <row r="34" spans="1:26" ht="15" customHeight="1">
      <c r="A34" s="58" t="s">
        <v>542</v>
      </c>
      <c r="B34" s="58"/>
      <c r="C34" s="58"/>
      <c r="D34" s="58"/>
      <c r="E34" s="58"/>
      <c r="F34" s="59"/>
      <c r="G34" s="60"/>
      <c r="H34" s="32">
        <f>SUM(H25:H33)</f>
        <v>36530</v>
      </c>
      <c r="I34" s="31"/>
      <c r="J34" s="4"/>
      <c r="K34" s="4"/>
      <c r="L34" s="4"/>
      <c r="M34" s="4"/>
      <c r="N34" s="4"/>
      <c r="O34" s="4"/>
      <c r="P34" s="4"/>
      <c r="Q34" s="4"/>
      <c r="R34" s="4"/>
      <c r="S34" s="4"/>
      <c r="T34" s="4"/>
      <c r="U34" s="4"/>
      <c r="V34" s="4"/>
      <c r="W34" s="4"/>
      <c r="X34" s="4"/>
      <c r="Y34" s="4"/>
      <c r="Z34" s="4"/>
    </row>
    <row r="35" spans="1:26" ht="24" customHeight="1">
      <c r="A35" s="5" t="s">
        <v>543</v>
      </c>
      <c r="B35" s="5" t="s">
        <v>544</v>
      </c>
      <c r="C35" s="5" t="s">
        <v>545</v>
      </c>
      <c r="D35" s="5" t="s">
        <v>485</v>
      </c>
      <c r="E35" s="5" t="s">
        <v>486</v>
      </c>
      <c r="F35" s="17">
        <v>18</v>
      </c>
      <c r="G35" s="29">
        <v>450</v>
      </c>
      <c r="H35" s="30">
        <f t="shared" ref="H35:H42" si="2">F35*G35</f>
        <v>8100</v>
      </c>
      <c r="I35" s="5" t="s">
        <v>546</v>
      </c>
      <c r="J35" s="4"/>
      <c r="K35" s="4"/>
      <c r="L35" s="4"/>
      <c r="M35" s="4"/>
      <c r="N35" s="4"/>
      <c r="O35" s="4"/>
      <c r="P35" s="4"/>
      <c r="Q35" s="4"/>
      <c r="R35" s="4"/>
      <c r="S35" s="4"/>
      <c r="T35" s="4"/>
      <c r="U35" s="4"/>
      <c r="V35" s="4"/>
      <c r="W35" s="4"/>
      <c r="X35" s="4"/>
      <c r="Y35" s="4"/>
      <c r="Z35" s="4"/>
    </row>
    <row r="36" spans="1:26" ht="15" customHeight="1">
      <c r="A36" s="5" t="s">
        <v>547</v>
      </c>
      <c r="B36" s="5" t="s">
        <v>544</v>
      </c>
      <c r="C36" s="5" t="s">
        <v>548</v>
      </c>
      <c r="D36" s="5" t="s">
        <v>485</v>
      </c>
      <c r="E36" s="5" t="s">
        <v>486</v>
      </c>
      <c r="F36" s="17">
        <v>14</v>
      </c>
      <c r="G36" s="29">
        <v>300</v>
      </c>
      <c r="H36" s="30">
        <f t="shared" si="2"/>
        <v>4200</v>
      </c>
      <c r="I36" s="5" t="s">
        <v>549</v>
      </c>
      <c r="J36" s="4"/>
      <c r="K36" s="4"/>
      <c r="L36" s="4"/>
      <c r="M36" s="4"/>
      <c r="N36" s="4"/>
      <c r="O36" s="4"/>
      <c r="P36" s="4"/>
      <c r="Q36" s="4"/>
      <c r="R36" s="4"/>
      <c r="S36" s="4"/>
      <c r="T36" s="4"/>
      <c r="U36" s="4"/>
      <c r="V36" s="4"/>
      <c r="W36" s="4"/>
      <c r="X36" s="4"/>
      <c r="Y36" s="4"/>
      <c r="Z36" s="4"/>
    </row>
    <row r="37" spans="1:26" ht="15" customHeight="1">
      <c r="A37" s="5" t="s">
        <v>550</v>
      </c>
      <c r="B37" s="5" t="s">
        <v>544</v>
      </c>
      <c r="C37" s="5" t="s">
        <v>551</v>
      </c>
      <c r="D37" s="5" t="s">
        <v>485</v>
      </c>
      <c r="E37" s="5" t="s">
        <v>533</v>
      </c>
      <c r="F37" s="17">
        <v>0</v>
      </c>
      <c r="G37" s="29">
        <v>0</v>
      </c>
      <c r="H37" s="30">
        <f t="shared" si="2"/>
        <v>0</v>
      </c>
      <c r="I37" s="5" t="s">
        <v>552</v>
      </c>
      <c r="J37" s="4"/>
      <c r="K37" s="4"/>
      <c r="L37" s="4"/>
      <c r="M37" s="4"/>
      <c r="N37" s="4"/>
      <c r="O37" s="4"/>
      <c r="P37" s="4"/>
      <c r="Q37" s="4"/>
      <c r="R37" s="4"/>
      <c r="S37" s="4"/>
      <c r="T37" s="4"/>
      <c r="U37" s="4"/>
      <c r="V37" s="4"/>
      <c r="W37" s="4"/>
      <c r="X37" s="4"/>
      <c r="Y37" s="4"/>
      <c r="Z37" s="4"/>
    </row>
    <row r="38" spans="1:26" ht="15" customHeight="1">
      <c r="A38" s="5" t="s">
        <v>553</v>
      </c>
      <c r="B38" s="5" t="s">
        <v>544</v>
      </c>
      <c r="C38" s="5" t="s">
        <v>554</v>
      </c>
      <c r="D38" s="5" t="s">
        <v>485</v>
      </c>
      <c r="E38" s="5" t="s">
        <v>533</v>
      </c>
      <c r="F38" s="17">
        <v>2</v>
      </c>
      <c r="G38" s="29">
        <v>500</v>
      </c>
      <c r="H38" s="30">
        <f t="shared" si="2"/>
        <v>1000</v>
      </c>
      <c r="I38" s="5" t="s">
        <v>555</v>
      </c>
      <c r="J38" s="4"/>
      <c r="K38" s="4"/>
      <c r="L38" s="4"/>
      <c r="M38" s="4"/>
      <c r="N38" s="4"/>
      <c r="O38" s="4"/>
      <c r="P38" s="4"/>
      <c r="Q38" s="4"/>
      <c r="R38" s="4"/>
      <c r="S38" s="4"/>
      <c r="T38" s="4"/>
      <c r="U38" s="4"/>
      <c r="V38" s="4"/>
      <c r="W38" s="4"/>
      <c r="X38" s="4"/>
      <c r="Y38" s="4"/>
      <c r="Z38" s="4"/>
    </row>
    <row r="39" spans="1:26" ht="24" customHeight="1">
      <c r="A39" s="5" t="s">
        <v>556</v>
      </c>
      <c r="B39" s="5" t="s">
        <v>544</v>
      </c>
      <c r="C39" s="5" t="s">
        <v>557</v>
      </c>
      <c r="D39" s="5" t="s">
        <v>558</v>
      </c>
      <c r="E39" s="5" t="s">
        <v>559</v>
      </c>
      <c r="F39" s="17">
        <v>14</v>
      </c>
      <c r="G39" s="29">
        <v>423</v>
      </c>
      <c r="H39" s="30">
        <f t="shared" si="2"/>
        <v>5922</v>
      </c>
      <c r="I39" s="5" t="s">
        <v>560</v>
      </c>
      <c r="J39" s="4"/>
      <c r="K39" s="4"/>
      <c r="L39" s="4"/>
      <c r="M39" s="4"/>
      <c r="N39" s="4"/>
      <c r="O39" s="4"/>
      <c r="P39" s="4"/>
      <c r="Q39" s="4"/>
      <c r="R39" s="4"/>
      <c r="S39" s="4"/>
      <c r="T39" s="4"/>
      <c r="U39" s="4"/>
      <c r="V39" s="4"/>
      <c r="W39" s="4"/>
      <c r="X39" s="4"/>
      <c r="Y39" s="4"/>
      <c r="Z39" s="4"/>
    </row>
    <row r="40" spans="1:26" ht="24" customHeight="1">
      <c r="A40" s="5" t="s">
        <v>561</v>
      </c>
      <c r="B40" s="5" t="s">
        <v>544</v>
      </c>
      <c r="C40" s="5" t="s">
        <v>562</v>
      </c>
      <c r="D40" s="5" t="s">
        <v>558</v>
      </c>
      <c r="E40" s="5" t="s">
        <v>475</v>
      </c>
      <c r="F40" s="17">
        <v>1</v>
      </c>
      <c r="G40" s="29">
        <v>1170</v>
      </c>
      <c r="H40" s="30">
        <f t="shared" si="2"/>
        <v>1170</v>
      </c>
      <c r="I40" s="5" t="s">
        <v>563</v>
      </c>
      <c r="J40" s="4"/>
      <c r="K40" s="4"/>
      <c r="L40" s="4"/>
      <c r="M40" s="4"/>
      <c r="N40" s="4"/>
      <c r="O40" s="4"/>
      <c r="P40" s="4"/>
      <c r="Q40" s="4"/>
      <c r="R40" s="4"/>
      <c r="S40" s="4"/>
      <c r="T40" s="4"/>
      <c r="U40" s="4"/>
      <c r="V40" s="4"/>
      <c r="W40" s="4"/>
      <c r="X40" s="4"/>
      <c r="Y40" s="4"/>
      <c r="Z40" s="4"/>
    </row>
    <row r="41" spans="1:26" ht="15" customHeight="1">
      <c r="A41" s="5" t="s">
        <v>564</v>
      </c>
      <c r="B41" s="5" t="s">
        <v>544</v>
      </c>
      <c r="C41" s="5" t="s">
        <v>565</v>
      </c>
      <c r="D41" s="5" t="s">
        <v>566</v>
      </c>
      <c r="E41" s="5" t="s">
        <v>475</v>
      </c>
      <c r="F41" s="17">
        <v>1</v>
      </c>
      <c r="G41" s="29">
        <v>1170</v>
      </c>
      <c r="H41" s="30">
        <f t="shared" si="2"/>
        <v>1170</v>
      </c>
      <c r="I41" s="5" t="s">
        <v>567</v>
      </c>
      <c r="J41" s="4"/>
      <c r="K41" s="4"/>
      <c r="L41" s="4"/>
      <c r="M41" s="4"/>
      <c r="N41" s="4"/>
      <c r="O41" s="4"/>
      <c r="P41" s="4"/>
      <c r="Q41" s="4"/>
      <c r="R41" s="4"/>
      <c r="S41" s="4"/>
      <c r="T41" s="4"/>
      <c r="U41" s="4"/>
      <c r="V41" s="4"/>
      <c r="W41" s="4"/>
      <c r="X41" s="4"/>
      <c r="Y41" s="4"/>
      <c r="Z41" s="4"/>
    </row>
    <row r="42" spans="1:26" ht="15" customHeight="1">
      <c r="A42" s="5" t="s">
        <v>568</v>
      </c>
      <c r="B42" s="5" t="s">
        <v>544</v>
      </c>
      <c r="C42" s="5" t="s">
        <v>569</v>
      </c>
      <c r="D42" s="5" t="s">
        <v>558</v>
      </c>
      <c r="E42" s="5" t="s">
        <v>475</v>
      </c>
      <c r="F42" s="17">
        <v>1</v>
      </c>
      <c r="G42" s="29">
        <v>1170</v>
      </c>
      <c r="H42" s="30">
        <f t="shared" si="2"/>
        <v>1170</v>
      </c>
      <c r="I42" s="5" t="s">
        <v>570</v>
      </c>
      <c r="J42" s="4"/>
      <c r="K42" s="4"/>
      <c r="L42" s="4"/>
      <c r="M42" s="4"/>
      <c r="N42" s="4"/>
      <c r="O42" s="4"/>
      <c r="P42" s="4"/>
      <c r="Q42" s="4"/>
      <c r="R42" s="4"/>
      <c r="S42" s="4"/>
      <c r="T42" s="4"/>
      <c r="U42" s="4"/>
      <c r="V42" s="4"/>
      <c r="W42" s="4"/>
      <c r="X42" s="4"/>
      <c r="Y42" s="4"/>
      <c r="Z42" s="4"/>
    </row>
    <row r="43" spans="1:26" ht="15" customHeight="1">
      <c r="A43" s="58" t="s">
        <v>571</v>
      </c>
      <c r="B43" s="58"/>
      <c r="C43" s="58"/>
      <c r="D43" s="58"/>
      <c r="E43" s="58"/>
      <c r="F43" s="59"/>
      <c r="G43" s="60"/>
      <c r="H43" s="32">
        <f>SUM(H35:H42)</f>
        <v>22732</v>
      </c>
      <c r="I43" s="31"/>
      <c r="J43" s="4"/>
      <c r="K43" s="4"/>
      <c r="L43" s="4"/>
      <c r="M43" s="4"/>
      <c r="N43" s="4"/>
      <c r="O43" s="4"/>
      <c r="P43" s="4"/>
      <c r="Q43" s="4"/>
      <c r="R43" s="4"/>
      <c r="S43" s="4"/>
      <c r="T43" s="4"/>
      <c r="U43" s="4"/>
      <c r="V43" s="4"/>
      <c r="W43" s="4"/>
      <c r="X43" s="4"/>
      <c r="Y43" s="4"/>
      <c r="Z43" s="4"/>
    </row>
    <row r="44" spans="1:26" ht="24" customHeight="1">
      <c r="A44" s="5" t="s">
        <v>572</v>
      </c>
      <c r="B44" s="5" t="s">
        <v>573</v>
      </c>
      <c r="C44" s="5" t="s">
        <v>574</v>
      </c>
      <c r="D44" s="5" t="s">
        <v>485</v>
      </c>
      <c r="E44" s="5" t="s">
        <v>533</v>
      </c>
      <c r="F44" s="17">
        <v>35</v>
      </c>
      <c r="G44" s="29">
        <v>300</v>
      </c>
      <c r="H44" s="30">
        <f>F44*G44</f>
        <v>10500</v>
      </c>
      <c r="I44" s="5" t="s">
        <v>575</v>
      </c>
      <c r="J44" s="4"/>
      <c r="K44" s="4"/>
      <c r="L44" s="4"/>
      <c r="M44" s="4"/>
      <c r="N44" s="4"/>
      <c r="O44" s="4"/>
      <c r="P44" s="4"/>
      <c r="Q44" s="4"/>
      <c r="R44" s="4"/>
      <c r="S44" s="4"/>
      <c r="T44" s="4"/>
      <c r="U44" s="4"/>
      <c r="V44" s="4"/>
      <c r="W44" s="4"/>
      <c r="X44" s="4"/>
      <c r="Y44" s="4"/>
      <c r="Z44" s="4"/>
    </row>
    <row r="45" spans="1:26" ht="15" customHeight="1">
      <c r="A45" s="5" t="s">
        <v>576</v>
      </c>
      <c r="B45" s="5" t="s">
        <v>573</v>
      </c>
      <c r="C45" s="5" t="s">
        <v>577</v>
      </c>
      <c r="D45" s="5" t="s">
        <v>558</v>
      </c>
      <c r="E45" s="5" t="s">
        <v>559</v>
      </c>
      <c r="F45" s="17">
        <v>14</v>
      </c>
      <c r="G45" s="29">
        <v>276</v>
      </c>
      <c r="H45" s="30">
        <f>F45*G45</f>
        <v>3864</v>
      </c>
      <c r="I45" s="5" t="s">
        <v>578</v>
      </c>
      <c r="J45" s="4"/>
      <c r="K45" s="4"/>
      <c r="L45" s="4"/>
      <c r="M45" s="4"/>
      <c r="N45" s="4"/>
      <c r="O45" s="4"/>
      <c r="P45" s="4"/>
      <c r="Q45" s="4"/>
      <c r="R45" s="4"/>
      <c r="S45" s="4"/>
      <c r="T45" s="4"/>
      <c r="U45" s="4"/>
      <c r="V45" s="4"/>
      <c r="W45" s="4"/>
      <c r="X45" s="4"/>
      <c r="Y45" s="4"/>
      <c r="Z45" s="4"/>
    </row>
    <row r="46" spans="1:26" ht="15" customHeight="1">
      <c r="A46" s="5" t="s">
        <v>579</v>
      </c>
      <c r="B46" s="5" t="s">
        <v>573</v>
      </c>
      <c r="C46" s="5" t="s">
        <v>580</v>
      </c>
      <c r="D46" s="5" t="s">
        <v>581</v>
      </c>
      <c r="E46" s="5" t="s">
        <v>475</v>
      </c>
      <c r="F46" s="17">
        <v>1</v>
      </c>
      <c r="G46" s="29">
        <v>1040</v>
      </c>
      <c r="H46" s="30">
        <f>F46*G46</f>
        <v>1040</v>
      </c>
      <c r="I46" s="5" t="s">
        <v>582</v>
      </c>
      <c r="J46" s="4"/>
      <c r="K46" s="4"/>
      <c r="L46" s="4"/>
      <c r="M46" s="4"/>
      <c r="N46" s="4"/>
      <c r="O46" s="4"/>
      <c r="P46" s="4"/>
      <c r="Q46" s="4"/>
      <c r="R46" s="4"/>
      <c r="S46" s="4"/>
      <c r="T46" s="4"/>
      <c r="U46" s="4"/>
      <c r="V46" s="4"/>
      <c r="W46" s="4"/>
      <c r="X46" s="4"/>
      <c r="Y46" s="4"/>
      <c r="Z46" s="4"/>
    </row>
    <row r="47" spans="1:26" ht="24" customHeight="1">
      <c r="A47" s="5" t="s">
        <v>583</v>
      </c>
      <c r="B47" s="5" t="s">
        <v>573</v>
      </c>
      <c r="C47" s="5" t="s">
        <v>584</v>
      </c>
      <c r="D47" s="5" t="s">
        <v>585</v>
      </c>
      <c r="E47" s="5" t="s">
        <v>475</v>
      </c>
      <c r="F47" s="17">
        <v>1</v>
      </c>
      <c r="G47" s="29">
        <v>1170</v>
      </c>
      <c r="H47" s="30">
        <f>F47*G47</f>
        <v>1170</v>
      </c>
      <c r="I47" s="5" t="s">
        <v>586</v>
      </c>
      <c r="J47" s="4"/>
      <c r="K47" s="4"/>
      <c r="L47" s="4"/>
      <c r="M47" s="4"/>
      <c r="N47" s="4"/>
      <c r="O47" s="4"/>
      <c r="P47" s="4"/>
      <c r="Q47" s="4"/>
      <c r="R47" s="4"/>
      <c r="S47" s="4"/>
      <c r="T47" s="4"/>
      <c r="U47" s="4"/>
      <c r="V47" s="4"/>
      <c r="W47" s="4"/>
      <c r="X47" s="4"/>
      <c r="Y47" s="4"/>
      <c r="Z47" s="4"/>
    </row>
    <row r="48" spans="1:26" ht="15" customHeight="1">
      <c r="A48" s="5" t="s">
        <v>587</v>
      </c>
      <c r="B48" s="5" t="s">
        <v>573</v>
      </c>
      <c r="C48" s="5" t="s">
        <v>588</v>
      </c>
      <c r="D48" s="5" t="s">
        <v>558</v>
      </c>
      <c r="E48" s="5" t="s">
        <v>475</v>
      </c>
      <c r="F48" s="17">
        <v>1</v>
      </c>
      <c r="G48" s="29">
        <v>585</v>
      </c>
      <c r="H48" s="30">
        <f>F48*G48</f>
        <v>585</v>
      </c>
      <c r="I48" s="5" t="s">
        <v>589</v>
      </c>
      <c r="J48" s="4"/>
      <c r="K48" s="4"/>
      <c r="L48" s="4"/>
      <c r="M48" s="4"/>
      <c r="N48" s="4"/>
      <c r="O48" s="4"/>
      <c r="P48" s="4"/>
      <c r="Q48" s="4"/>
      <c r="R48" s="4"/>
      <c r="S48" s="4"/>
      <c r="T48" s="4"/>
      <c r="U48" s="4"/>
      <c r="V48" s="4"/>
      <c r="W48" s="4"/>
      <c r="X48" s="4"/>
      <c r="Y48" s="4"/>
      <c r="Z48" s="4"/>
    </row>
    <row r="49" spans="1:26" ht="15" customHeight="1">
      <c r="A49" s="58" t="s">
        <v>590</v>
      </c>
      <c r="B49" s="58"/>
      <c r="C49" s="58"/>
      <c r="D49" s="58"/>
      <c r="E49" s="58"/>
      <c r="F49" s="59"/>
      <c r="G49" s="60"/>
      <c r="H49" s="32">
        <f>SUM(H44:H48)</f>
        <v>17159</v>
      </c>
      <c r="I49" s="31"/>
      <c r="J49" s="4"/>
      <c r="K49" s="4"/>
      <c r="L49" s="4"/>
      <c r="M49" s="4"/>
      <c r="N49" s="4"/>
      <c r="O49" s="4"/>
      <c r="P49" s="4"/>
      <c r="Q49" s="4"/>
      <c r="R49" s="4"/>
      <c r="S49" s="4"/>
      <c r="T49" s="4"/>
      <c r="U49" s="4"/>
      <c r="V49" s="4"/>
      <c r="W49" s="4"/>
      <c r="X49" s="4"/>
      <c r="Y49" s="4"/>
      <c r="Z49" s="4"/>
    </row>
    <row r="50" spans="1:26" ht="15" customHeight="1">
      <c r="A50" s="5" t="s">
        <v>591</v>
      </c>
      <c r="B50" s="5" t="s">
        <v>592</v>
      </c>
      <c r="C50" s="5" t="s">
        <v>593</v>
      </c>
      <c r="D50" s="5" t="s">
        <v>485</v>
      </c>
      <c r="E50" s="5" t="s">
        <v>533</v>
      </c>
      <c r="F50" s="17">
        <v>14</v>
      </c>
      <c r="G50" s="29">
        <v>350</v>
      </c>
      <c r="H50" s="30">
        <f>F50*G50</f>
        <v>4900</v>
      </c>
      <c r="I50" s="5" t="s">
        <v>594</v>
      </c>
      <c r="J50" s="4"/>
      <c r="K50" s="4"/>
      <c r="L50" s="4"/>
      <c r="M50" s="4"/>
      <c r="N50" s="4"/>
      <c r="O50" s="4"/>
      <c r="P50" s="4"/>
      <c r="Q50" s="4"/>
      <c r="R50" s="4"/>
      <c r="S50" s="4"/>
      <c r="T50" s="4"/>
      <c r="U50" s="4"/>
      <c r="V50" s="4"/>
      <c r="W50" s="4"/>
      <c r="X50" s="4"/>
      <c r="Y50" s="4"/>
      <c r="Z50" s="4"/>
    </row>
    <row r="51" spans="1:26" ht="15" customHeight="1">
      <c r="A51" s="5" t="s">
        <v>595</v>
      </c>
      <c r="B51" s="5" t="s">
        <v>592</v>
      </c>
      <c r="C51" s="5" t="s">
        <v>596</v>
      </c>
      <c r="D51" s="5" t="s">
        <v>558</v>
      </c>
      <c r="E51" s="5" t="s">
        <v>559</v>
      </c>
      <c r="F51" s="17">
        <v>14</v>
      </c>
      <c r="G51" s="29">
        <v>104</v>
      </c>
      <c r="H51" s="30">
        <f>F51*G51</f>
        <v>1456</v>
      </c>
      <c r="I51" s="5" t="s">
        <v>597</v>
      </c>
      <c r="J51" s="4"/>
      <c r="K51" s="4"/>
      <c r="L51" s="4"/>
      <c r="M51" s="4"/>
      <c r="N51" s="4"/>
      <c r="O51" s="4"/>
      <c r="P51" s="4"/>
      <c r="Q51" s="4"/>
      <c r="R51" s="4"/>
      <c r="S51" s="4"/>
      <c r="T51" s="4"/>
      <c r="U51" s="4"/>
      <c r="V51" s="4"/>
      <c r="W51" s="4"/>
      <c r="X51" s="4"/>
      <c r="Y51" s="4"/>
      <c r="Z51" s="4"/>
    </row>
    <row r="52" spans="1:26" ht="24" customHeight="1">
      <c r="A52" s="5" t="s">
        <v>598</v>
      </c>
      <c r="B52" s="5" t="s">
        <v>592</v>
      </c>
      <c r="C52" s="5" t="s">
        <v>599</v>
      </c>
      <c r="D52" s="5" t="s">
        <v>558</v>
      </c>
      <c r="E52" s="5" t="s">
        <v>475</v>
      </c>
      <c r="F52" s="17">
        <v>1</v>
      </c>
      <c r="G52" s="29">
        <v>585</v>
      </c>
      <c r="H52" s="30">
        <f>F52*G52</f>
        <v>585</v>
      </c>
      <c r="I52" s="5" t="s">
        <v>600</v>
      </c>
      <c r="J52" s="4"/>
      <c r="K52" s="4"/>
      <c r="L52" s="4"/>
      <c r="M52" s="4"/>
      <c r="N52" s="4"/>
      <c r="O52" s="4"/>
      <c r="P52" s="4"/>
      <c r="Q52" s="4"/>
      <c r="R52" s="4"/>
      <c r="S52" s="4"/>
      <c r="T52" s="4"/>
      <c r="U52" s="4"/>
      <c r="V52" s="4"/>
      <c r="W52" s="4"/>
      <c r="X52" s="4"/>
      <c r="Y52" s="4"/>
      <c r="Z52" s="4"/>
    </row>
    <row r="53" spans="1:26" ht="15" customHeight="1">
      <c r="A53" s="5" t="s">
        <v>601</v>
      </c>
      <c r="B53" s="5" t="s">
        <v>592</v>
      </c>
      <c r="C53" s="5" t="s">
        <v>602</v>
      </c>
      <c r="D53" s="5" t="s">
        <v>558</v>
      </c>
      <c r="E53" s="5" t="s">
        <v>475</v>
      </c>
      <c r="F53" s="17">
        <v>1</v>
      </c>
      <c r="G53" s="29">
        <v>455</v>
      </c>
      <c r="H53" s="30">
        <f>F53*G53</f>
        <v>455</v>
      </c>
      <c r="I53" s="5" t="s">
        <v>603</v>
      </c>
      <c r="J53" s="4"/>
      <c r="K53" s="4"/>
      <c r="L53" s="4"/>
      <c r="M53" s="4"/>
      <c r="N53" s="4"/>
      <c r="O53" s="4"/>
      <c r="P53" s="4"/>
      <c r="Q53" s="4"/>
      <c r="R53" s="4"/>
      <c r="S53" s="4"/>
      <c r="T53" s="4"/>
      <c r="U53" s="4"/>
      <c r="V53" s="4"/>
      <c r="W53" s="4"/>
      <c r="X53" s="4"/>
      <c r="Y53" s="4"/>
      <c r="Z53" s="4"/>
    </row>
    <row r="54" spans="1:26" ht="15" customHeight="1">
      <c r="A54" s="58" t="s">
        <v>604</v>
      </c>
      <c r="B54" s="58"/>
      <c r="C54" s="58"/>
      <c r="D54" s="58"/>
      <c r="E54" s="58"/>
      <c r="F54" s="59"/>
      <c r="G54" s="60"/>
      <c r="H54" s="32">
        <f>SUM(H50:H53)</f>
        <v>7396</v>
      </c>
      <c r="I54" s="31"/>
      <c r="J54" s="4"/>
      <c r="K54" s="4"/>
      <c r="L54" s="4"/>
      <c r="M54" s="4"/>
      <c r="N54" s="4"/>
      <c r="O54" s="4"/>
      <c r="P54" s="4"/>
      <c r="Q54" s="4"/>
      <c r="R54" s="4"/>
      <c r="S54" s="4"/>
      <c r="T54" s="4"/>
      <c r="U54" s="4"/>
      <c r="V54" s="4"/>
      <c r="W54" s="4"/>
      <c r="X54" s="4"/>
      <c r="Y54" s="4"/>
      <c r="Z54" s="4"/>
    </row>
    <row r="55" spans="1:26" ht="24" customHeight="1">
      <c r="A55" s="5" t="s">
        <v>605</v>
      </c>
      <c r="B55" s="5" t="s">
        <v>606</v>
      </c>
      <c r="C55" s="5" t="s">
        <v>607</v>
      </c>
      <c r="D55" s="5" t="s">
        <v>485</v>
      </c>
      <c r="E55" s="5" t="s">
        <v>486</v>
      </c>
      <c r="F55" s="17">
        <v>28</v>
      </c>
      <c r="G55" s="29">
        <v>325</v>
      </c>
      <c r="H55" s="30">
        <f>F55*G55</f>
        <v>9100</v>
      </c>
      <c r="I55" s="5" t="s">
        <v>608</v>
      </c>
      <c r="J55" s="4"/>
      <c r="K55" s="4"/>
      <c r="L55" s="4"/>
      <c r="M55" s="4"/>
      <c r="N55" s="4"/>
      <c r="O55" s="4"/>
      <c r="P55" s="4"/>
      <c r="Q55" s="4"/>
      <c r="R55" s="4"/>
      <c r="S55" s="4"/>
      <c r="T55" s="4"/>
      <c r="U55" s="4"/>
      <c r="V55" s="4"/>
      <c r="W55" s="4"/>
      <c r="X55" s="4"/>
      <c r="Y55" s="4"/>
      <c r="Z55" s="4"/>
    </row>
    <row r="56" spans="1:26" ht="15" customHeight="1">
      <c r="A56" s="5" t="s">
        <v>609</v>
      </c>
      <c r="B56" s="5" t="s">
        <v>606</v>
      </c>
      <c r="C56" s="5" t="s">
        <v>610</v>
      </c>
      <c r="D56" s="5" t="s">
        <v>485</v>
      </c>
      <c r="E56" s="5" t="s">
        <v>533</v>
      </c>
      <c r="F56" s="17">
        <v>0</v>
      </c>
      <c r="G56" s="29">
        <v>0</v>
      </c>
      <c r="H56" s="30">
        <f>F56*G56</f>
        <v>0</v>
      </c>
      <c r="I56" s="5" t="s">
        <v>611</v>
      </c>
      <c r="J56" s="4"/>
      <c r="K56" s="4"/>
      <c r="L56" s="4"/>
      <c r="M56" s="4"/>
      <c r="N56" s="4"/>
      <c r="O56" s="4"/>
      <c r="P56" s="4"/>
      <c r="Q56" s="4"/>
      <c r="R56" s="4"/>
      <c r="S56" s="4"/>
      <c r="T56" s="4"/>
      <c r="U56" s="4"/>
      <c r="V56" s="4"/>
      <c r="W56" s="4"/>
      <c r="X56" s="4"/>
      <c r="Y56" s="4"/>
      <c r="Z56" s="4"/>
    </row>
    <row r="57" spans="1:26" ht="15" customHeight="1">
      <c r="A57" s="5" t="s">
        <v>612</v>
      </c>
      <c r="B57" s="5" t="s">
        <v>606</v>
      </c>
      <c r="C57" s="5" t="s">
        <v>613</v>
      </c>
      <c r="D57" s="5" t="s">
        <v>485</v>
      </c>
      <c r="E57" s="5" t="s">
        <v>533</v>
      </c>
      <c r="F57" s="17">
        <v>35</v>
      </c>
      <c r="G57" s="29">
        <v>225</v>
      </c>
      <c r="H57" s="30">
        <f>F57*G57</f>
        <v>7875</v>
      </c>
      <c r="I57" s="5" t="s">
        <v>614</v>
      </c>
      <c r="J57" s="4"/>
      <c r="K57" s="4"/>
      <c r="L57" s="4"/>
      <c r="M57" s="4"/>
      <c r="N57" s="4"/>
      <c r="O57" s="4"/>
      <c r="P57" s="4"/>
      <c r="Q57" s="4"/>
      <c r="R57" s="4"/>
      <c r="S57" s="4"/>
      <c r="T57" s="4"/>
      <c r="U57" s="4"/>
      <c r="V57" s="4"/>
      <c r="W57" s="4"/>
      <c r="X57" s="4"/>
      <c r="Y57" s="4"/>
      <c r="Z57" s="4"/>
    </row>
    <row r="58" spans="1:26" ht="15" customHeight="1">
      <c r="A58" s="5" t="s">
        <v>615</v>
      </c>
      <c r="B58" s="5" t="s">
        <v>606</v>
      </c>
      <c r="C58" s="5" t="s">
        <v>616</v>
      </c>
      <c r="D58" s="5" t="s">
        <v>485</v>
      </c>
      <c r="E58" s="5" t="s">
        <v>533</v>
      </c>
      <c r="F58" s="17">
        <v>30</v>
      </c>
      <c r="G58" s="29">
        <v>225</v>
      </c>
      <c r="H58" s="30">
        <f>F58*G58</f>
        <v>6750</v>
      </c>
      <c r="I58" s="5" t="s">
        <v>617</v>
      </c>
      <c r="J58" s="4"/>
      <c r="K58" s="4"/>
      <c r="L58" s="4"/>
      <c r="M58" s="4"/>
      <c r="N58" s="4"/>
      <c r="O58" s="4"/>
      <c r="P58" s="4"/>
      <c r="Q58" s="4"/>
      <c r="R58" s="4"/>
      <c r="S58" s="4"/>
      <c r="T58" s="4"/>
      <c r="U58" s="4"/>
      <c r="V58" s="4"/>
      <c r="W58" s="4"/>
      <c r="X58" s="4"/>
      <c r="Y58" s="4"/>
      <c r="Z58" s="4"/>
    </row>
    <row r="59" spans="1:26" ht="24" customHeight="1">
      <c r="A59" s="5" t="s">
        <v>618</v>
      </c>
      <c r="B59" s="5" t="s">
        <v>606</v>
      </c>
      <c r="C59" s="5" t="s">
        <v>619</v>
      </c>
      <c r="D59" s="5" t="s">
        <v>485</v>
      </c>
      <c r="E59" s="5" t="s">
        <v>533</v>
      </c>
      <c r="F59" s="17">
        <v>18</v>
      </c>
      <c r="G59" s="29">
        <v>325</v>
      </c>
      <c r="H59" s="30">
        <f>F59*G59</f>
        <v>5850</v>
      </c>
      <c r="I59" s="5" t="s">
        <v>620</v>
      </c>
      <c r="J59" s="4"/>
      <c r="K59" s="4"/>
      <c r="L59" s="4"/>
      <c r="M59" s="4"/>
      <c r="N59" s="4"/>
      <c r="O59" s="4"/>
      <c r="P59" s="4"/>
      <c r="Q59" s="4"/>
      <c r="R59" s="4"/>
      <c r="S59" s="4"/>
      <c r="T59" s="4"/>
      <c r="U59" s="4"/>
      <c r="V59" s="4"/>
      <c r="W59" s="4"/>
      <c r="X59" s="4"/>
      <c r="Y59" s="4"/>
      <c r="Z59" s="4"/>
    </row>
    <row r="60" spans="1:26" ht="15" customHeight="1">
      <c r="A60" s="5" t="s">
        <v>621</v>
      </c>
      <c r="B60" s="5" t="s">
        <v>606</v>
      </c>
      <c r="C60" s="5" t="s">
        <v>622</v>
      </c>
      <c r="D60" s="5" t="s">
        <v>623</v>
      </c>
      <c r="E60" s="5" t="s">
        <v>509</v>
      </c>
      <c r="F60" s="33">
        <v>1</v>
      </c>
      <c r="G60" s="30"/>
      <c r="H60" s="6">
        <f>'Props &amp; Art'!F45</f>
        <v>37590</v>
      </c>
      <c r="I60" s="5" t="s">
        <v>624</v>
      </c>
      <c r="J60" s="4"/>
      <c r="K60" s="4"/>
      <c r="L60" s="4"/>
      <c r="M60" s="4"/>
      <c r="N60" s="4"/>
      <c r="O60" s="4"/>
      <c r="P60" s="4"/>
      <c r="Q60" s="4"/>
      <c r="R60" s="4"/>
      <c r="S60" s="4"/>
      <c r="T60" s="4"/>
      <c r="U60" s="4"/>
      <c r="V60" s="4"/>
      <c r="W60" s="4"/>
      <c r="X60" s="4"/>
      <c r="Y60" s="4"/>
      <c r="Z60" s="4"/>
    </row>
    <row r="61" spans="1:26" ht="24" customHeight="1">
      <c r="A61" s="5" t="s">
        <v>625</v>
      </c>
      <c r="B61" s="5" t="s">
        <v>606</v>
      </c>
      <c r="C61" s="5" t="s">
        <v>626</v>
      </c>
      <c r="D61" s="5" t="s">
        <v>537</v>
      </c>
      <c r="E61" s="5" t="s">
        <v>475</v>
      </c>
      <c r="F61" s="17">
        <v>1</v>
      </c>
      <c r="G61" s="29">
        <v>2925</v>
      </c>
      <c r="H61" s="30">
        <f>F61*G61</f>
        <v>2925</v>
      </c>
      <c r="I61" s="5" t="s">
        <v>627</v>
      </c>
      <c r="J61" s="4"/>
      <c r="K61" s="4"/>
      <c r="L61" s="4"/>
      <c r="M61" s="4"/>
      <c r="N61" s="4"/>
      <c r="O61" s="4"/>
      <c r="P61" s="4"/>
      <c r="Q61" s="4"/>
      <c r="R61" s="4"/>
      <c r="S61" s="4"/>
      <c r="T61" s="4"/>
      <c r="U61" s="4"/>
      <c r="V61" s="4"/>
      <c r="W61" s="4"/>
      <c r="X61" s="4"/>
      <c r="Y61" s="4"/>
      <c r="Z61" s="4"/>
    </row>
    <row r="62" spans="1:26" ht="24" customHeight="1">
      <c r="A62" s="5" t="s">
        <v>628</v>
      </c>
      <c r="B62" s="5" t="s">
        <v>606</v>
      </c>
      <c r="C62" s="5" t="s">
        <v>629</v>
      </c>
      <c r="D62" s="5" t="s">
        <v>630</v>
      </c>
      <c r="E62" s="5" t="s">
        <v>475</v>
      </c>
      <c r="F62" s="17">
        <v>1</v>
      </c>
      <c r="G62" s="29">
        <v>1625</v>
      </c>
      <c r="H62" s="30">
        <f>F62*G62</f>
        <v>1625</v>
      </c>
      <c r="I62" s="5" t="s">
        <v>631</v>
      </c>
      <c r="J62" s="4"/>
      <c r="K62" s="4"/>
      <c r="L62" s="4"/>
      <c r="M62" s="4"/>
      <c r="N62" s="4"/>
      <c r="O62" s="4"/>
      <c r="P62" s="4"/>
      <c r="Q62" s="4"/>
      <c r="R62" s="4"/>
      <c r="S62" s="4"/>
      <c r="T62" s="4"/>
      <c r="U62" s="4"/>
      <c r="V62" s="4"/>
      <c r="W62" s="4"/>
      <c r="X62" s="4"/>
      <c r="Y62" s="4"/>
      <c r="Z62" s="4"/>
    </row>
    <row r="63" spans="1:26" ht="24" customHeight="1">
      <c r="A63" s="5" t="s">
        <v>632</v>
      </c>
      <c r="B63" s="5" t="s">
        <v>606</v>
      </c>
      <c r="C63" s="5" t="s">
        <v>633</v>
      </c>
      <c r="D63" s="5" t="s">
        <v>630</v>
      </c>
      <c r="E63" s="5" t="s">
        <v>475</v>
      </c>
      <c r="F63" s="17">
        <v>1</v>
      </c>
      <c r="G63" s="29">
        <v>2275</v>
      </c>
      <c r="H63" s="30">
        <f>F63*G63</f>
        <v>2275</v>
      </c>
      <c r="I63" s="5" t="s">
        <v>634</v>
      </c>
      <c r="J63" s="4"/>
      <c r="K63" s="4"/>
      <c r="L63" s="4"/>
      <c r="M63" s="4"/>
      <c r="N63" s="4"/>
      <c r="O63" s="4"/>
      <c r="P63" s="4"/>
      <c r="Q63" s="4"/>
      <c r="R63" s="4"/>
      <c r="S63" s="4"/>
      <c r="T63" s="4"/>
      <c r="U63" s="4"/>
      <c r="V63" s="4"/>
      <c r="W63" s="4"/>
      <c r="X63" s="4"/>
      <c r="Y63" s="4"/>
      <c r="Z63" s="4"/>
    </row>
    <row r="64" spans="1:26" ht="24" customHeight="1">
      <c r="A64" s="5" t="s">
        <v>635</v>
      </c>
      <c r="B64" s="5" t="s">
        <v>606</v>
      </c>
      <c r="C64" s="5" t="s">
        <v>636</v>
      </c>
      <c r="D64" s="5" t="s">
        <v>630</v>
      </c>
      <c r="E64" s="5" t="s">
        <v>475</v>
      </c>
      <c r="F64" s="17">
        <v>1</v>
      </c>
      <c r="G64" s="29">
        <v>2275</v>
      </c>
      <c r="H64" s="30">
        <f>F64*G64</f>
        <v>2275</v>
      </c>
      <c r="I64" s="5" t="s">
        <v>637</v>
      </c>
      <c r="J64" s="4"/>
      <c r="K64" s="4"/>
      <c r="L64" s="4"/>
      <c r="M64" s="4"/>
      <c r="N64" s="4"/>
      <c r="O64" s="4"/>
      <c r="P64" s="4"/>
      <c r="Q64" s="4"/>
      <c r="R64" s="4"/>
      <c r="S64" s="4"/>
      <c r="T64" s="4"/>
      <c r="U64" s="4"/>
      <c r="V64" s="4"/>
      <c r="W64" s="4"/>
      <c r="X64" s="4"/>
      <c r="Y64" s="4"/>
      <c r="Z64" s="4"/>
    </row>
    <row r="65" spans="1:26" ht="24" customHeight="1">
      <c r="A65" s="5" t="s">
        <v>638</v>
      </c>
      <c r="B65" s="5" t="s">
        <v>606</v>
      </c>
      <c r="C65" s="5" t="s">
        <v>639</v>
      </c>
      <c r="D65" s="5" t="s">
        <v>474</v>
      </c>
      <c r="E65" s="5" t="s">
        <v>475</v>
      </c>
      <c r="F65" s="17">
        <v>1</v>
      </c>
      <c r="G65" s="29">
        <v>1170</v>
      </c>
      <c r="H65" s="30">
        <f>F65*G65</f>
        <v>1170</v>
      </c>
      <c r="I65" s="5" t="s">
        <v>640</v>
      </c>
      <c r="J65" s="4"/>
      <c r="K65" s="4"/>
      <c r="L65" s="4"/>
      <c r="M65" s="4"/>
      <c r="N65" s="4"/>
      <c r="O65" s="4"/>
      <c r="P65" s="4"/>
      <c r="Q65" s="4"/>
      <c r="R65" s="4"/>
      <c r="S65" s="4"/>
      <c r="T65" s="4"/>
      <c r="U65" s="4"/>
      <c r="V65" s="4"/>
      <c r="W65" s="4"/>
      <c r="X65" s="4"/>
      <c r="Y65" s="4"/>
      <c r="Z65" s="4"/>
    </row>
    <row r="66" spans="1:26" ht="15" customHeight="1">
      <c r="A66" s="58" t="s">
        <v>31</v>
      </c>
      <c r="B66" s="58"/>
      <c r="C66" s="58"/>
      <c r="D66" s="58"/>
      <c r="E66" s="58"/>
      <c r="F66" s="59"/>
      <c r="G66" s="60"/>
      <c r="H66" s="32">
        <f>SUM(H55:H65)</f>
        <v>77435</v>
      </c>
      <c r="I66" s="31"/>
      <c r="J66" s="4"/>
      <c r="K66" s="4"/>
      <c r="L66" s="4"/>
      <c r="M66" s="4"/>
      <c r="N66" s="4"/>
      <c r="O66" s="4"/>
      <c r="P66" s="4"/>
      <c r="Q66" s="4"/>
      <c r="R66" s="4"/>
      <c r="S66" s="4"/>
      <c r="T66" s="4"/>
      <c r="U66" s="4"/>
      <c r="V66" s="4"/>
      <c r="W66" s="4"/>
      <c r="X66" s="4"/>
      <c r="Y66" s="4"/>
      <c r="Z66" s="4"/>
    </row>
    <row r="67" spans="1:26" ht="24" customHeight="1">
      <c r="A67" s="5" t="s">
        <v>641</v>
      </c>
      <c r="B67" s="5" t="s">
        <v>642</v>
      </c>
      <c r="C67" s="5" t="s">
        <v>643</v>
      </c>
      <c r="D67" s="5" t="s">
        <v>485</v>
      </c>
      <c r="E67" s="5" t="s">
        <v>533</v>
      </c>
      <c r="F67" s="17">
        <v>24</v>
      </c>
      <c r="G67" s="29">
        <v>300</v>
      </c>
      <c r="H67" s="30">
        <f t="shared" ref="H67:H74" si="3">F67*G67</f>
        <v>7200</v>
      </c>
      <c r="I67" s="5" t="s">
        <v>644</v>
      </c>
      <c r="J67" s="4"/>
      <c r="K67" s="4"/>
      <c r="L67" s="4"/>
      <c r="M67" s="4"/>
      <c r="N67" s="4"/>
      <c r="O67" s="4"/>
      <c r="P67" s="4"/>
      <c r="Q67" s="4"/>
      <c r="R67" s="4"/>
      <c r="S67" s="4"/>
      <c r="T67" s="4"/>
      <c r="U67" s="4"/>
      <c r="V67" s="4"/>
      <c r="W67" s="4"/>
      <c r="X67" s="4"/>
      <c r="Y67" s="4"/>
      <c r="Z67" s="4"/>
    </row>
    <row r="68" spans="1:26" ht="15" customHeight="1">
      <c r="A68" s="5" t="s">
        <v>645</v>
      </c>
      <c r="B68" s="5" t="s">
        <v>642</v>
      </c>
      <c r="C68" s="5" t="s">
        <v>646</v>
      </c>
      <c r="D68" s="5" t="s">
        <v>537</v>
      </c>
      <c r="E68" s="5" t="s">
        <v>475</v>
      </c>
      <c r="F68" s="17">
        <v>1</v>
      </c>
      <c r="G68" s="29">
        <v>2925</v>
      </c>
      <c r="H68" s="30">
        <f t="shared" si="3"/>
        <v>2925</v>
      </c>
      <c r="I68" s="5" t="s">
        <v>647</v>
      </c>
      <c r="J68" s="4"/>
      <c r="K68" s="4"/>
      <c r="L68" s="4"/>
      <c r="M68" s="4"/>
      <c r="N68" s="4"/>
      <c r="O68" s="4"/>
      <c r="P68" s="4"/>
      <c r="Q68" s="4"/>
      <c r="R68" s="4"/>
      <c r="S68" s="4"/>
      <c r="T68" s="4"/>
      <c r="U68" s="4"/>
      <c r="V68" s="4"/>
      <c r="W68" s="4"/>
      <c r="X68" s="4"/>
      <c r="Y68" s="4"/>
      <c r="Z68" s="4"/>
    </row>
    <row r="69" spans="1:26" ht="15" customHeight="1">
      <c r="A69" s="5" t="s">
        <v>648</v>
      </c>
      <c r="B69" s="5" t="s">
        <v>642</v>
      </c>
      <c r="C69" s="5" t="s">
        <v>649</v>
      </c>
      <c r="D69" s="5" t="s">
        <v>537</v>
      </c>
      <c r="E69" s="5" t="s">
        <v>475</v>
      </c>
      <c r="F69" s="17">
        <v>1</v>
      </c>
      <c r="G69" s="29">
        <v>2275</v>
      </c>
      <c r="H69" s="30">
        <f t="shared" si="3"/>
        <v>2275</v>
      </c>
      <c r="I69" s="5" t="s">
        <v>650</v>
      </c>
      <c r="J69" s="4"/>
      <c r="K69" s="4"/>
      <c r="L69" s="4"/>
      <c r="M69" s="4"/>
      <c r="N69" s="4"/>
      <c r="O69" s="4"/>
      <c r="P69" s="4"/>
      <c r="Q69" s="4"/>
      <c r="R69" s="4"/>
      <c r="S69" s="4"/>
      <c r="T69" s="4"/>
      <c r="U69" s="4"/>
      <c r="V69" s="4"/>
      <c r="W69" s="4"/>
      <c r="X69" s="4"/>
      <c r="Y69" s="4"/>
      <c r="Z69" s="4"/>
    </row>
    <row r="70" spans="1:26" ht="15" customHeight="1">
      <c r="A70" s="5" t="s">
        <v>651</v>
      </c>
      <c r="B70" s="5" t="s">
        <v>642</v>
      </c>
      <c r="C70" s="5" t="s">
        <v>652</v>
      </c>
      <c r="D70" s="5" t="s">
        <v>537</v>
      </c>
      <c r="E70" s="5" t="s">
        <v>475</v>
      </c>
      <c r="F70" s="17">
        <v>1</v>
      </c>
      <c r="G70" s="29">
        <v>1625</v>
      </c>
      <c r="H70" s="30">
        <f t="shared" si="3"/>
        <v>1625</v>
      </c>
      <c r="I70" s="5" t="s">
        <v>653</v>
      </c>
      <c r="J70" s="4"/>
      <c r="K70" s="4"/>
      <c r="L70" s="4"/>
      <c r="M70" s="4"/>
      <c r="N70" s="4"/>
      <c r="O70" s="4"/>
      <c r="P70" s="4"/>
      <c r="Q70" s="4"/>
      <c r="R70" s="4"/>
      <c r="S70" s="4"/>
      <c r="T70" s="4"/>
      <c r="U70" s="4"/>
      <c r="V70" s="4"/>
      <c r="W70" s="4"/>
      <c r="X70" s="4"/>
      <c r="Y70" s="4"/>
      <c r="Z70" s="4"/>
    </row>
    <row r="71" spans="1:26" ht="24" customHeight="1">
      <c r="A71" s="5" t="s">
        <v>654</v>
      </c>
      <c r="B71" s="5" t="s">
        <v>642</v>
      </c>
      <c r="C71" s="5" t="s">
        <v>655</v>
      </c>
      <c r="D71" s="5" t="s">
        <v>485</v>
      </c>
      <c r="E71" s="5" t="s">
        <v>533</v>
      </c>
      <c r="F71" s="17">
        <v>28</v>
      </c>
      <c r="G71" s="29">
        <v>300</v>
      </c>
      <c r="H71" s="30">
        <f t="shared" si="3"/>
        <v>8400</v>
      </c>
      <c r="I71" s="5" t="s">
        <v>656</v>
      </c>
      <c r="J71" s="4"/>
      <c r="K71" s="4"/>
      <c r="L71" s="4"/>
      <c r="M71" s="4"/>
      <c r="N71" s="4"/>
      <c r="O71" s="4"/>
      <c r="P71" s="4"/>
      <c r="Q71" s="4"/>
      <c r="R71" s="4"/>
      <c r="S71" s="4"/>
      <c r="T71" s="4"/>
      <c r="U71" s="4"/>
      <c r="V71" s="4"/>
      <c r="W71" s="4"/>
      <c r="X71" s="4"/>
      <c r="Y71" s="4"/>
      <c r="Z71" s="4"/>
    </row>
    <row r="72" spans="1:26" ht="15" customHeight="1">
      <c r="A72" s="5" t="s">
        <v>657</v>
      </c>
      <c r="B72" s="5" t="s">
        <v>642</v>
      </c>
      <c r="C72" s="5" t="s">
        <v>658</v>
      </c>
      <c r="D72" s="5" t="s">
        <v>659</v>
      </c>
      <c r="E72" s="5" t="s">
        <v>475</v>
      </c>
      <c r="F72" s="17">
        <v>1</v>
      </c>
      <c r="G72" s="29">
        <v>1820</v>
      </c>
      <c r="H72" s="30">
        <f t="shared" si="3"/>
        <v>1820</v>
      </c>
      <c r="I72" s="5" t="s">
        <v>660</v>
      </c>
      <c r="J72" s="4"/>
      <c r="K72" s="4"/>
      <c r="L72" s="4"/>
      <c r="M72" s="4"/>
      <c r="N72" s="4"/>
      <c r="O72" s="4"/>
      <c r="P72" s="4"/>
      <c r="Q72" s="4"/>
      <c r="R72" s="4"/>
      <c r="S72" s="4"/>
      <c r="T72" s="4"/>
      <c r="U72" s="4"/>
      <c r="V72" s="4"/>
      <c r="W72" s="4"/>
      <c r="X72" s="4"/>
      <c r="Y72" s="4"/>
      <c r="Z72" s="4"/>
    </row>
    <row r="73" spans="1:26" ht="15" customHeight="1">
      <c r="A73" s="5" t="s">
        <v>661</v>
      </c>
      <c r="B73" s="5" t="s">
        <v>642</v>
      </c>
      <c r="C73" s="5" t="s">
        <v>662</v>
      </c>
      <c r="D73" s="5" t="s">
        <v>659</v>
      </c>
      <c r="E73" s="5" t="s">
        <v>475</v>
      </c>
      <c r="F73" s="17">
        <v>1</v>
      </c>
      <c r="G73" s="29">
        <v>1170</v>
      </c>
      <c r="H73" s="30">
        <f t="shared" si="3"/>
        <v>1170</v>
      </c>
      <c r="I73" s="5" t="s">
        <v>663</v>
      </c>
      <c r="J73" s="4"/>
      <c r="K73" s="4"/>
      <c r="L73" s="4"/>
      <c r="M73" s="4"/>
      <c r="N73" s="4"/>
      <c r="O73" s="4"/>
      <c r="P73" s="4"/>
      <c r="Q73" s="4"/>
      <c r="R73" s="4"/>
      <c r="S73" s="4"/>
      <c r="T73" s="4"/>
      <c r="U73" s="4"/>
      <c r="V73" s="4"/>
      <c r="W73" s="4"/>
      <c r="X73" s="4"/>
      <c r="Y73" s="4"/>
      <c r="Z73" s="4"/>
    </row>
    <row r="74" spans="1:26" ht="24" customHeight="1">
      <c r="A74" s="5" t="s">
        <v>664</v>
      </c>
      <c r="B74" s="5" t="s">
        <v>642</v>
      </c>
      <c r="C74" s="5" t="s">
        <v>665</v>
      </c>
      <c r="D74" s="5" t="s">
        <v>666</v>
      </c>
      <c r="E74" s="5" t="s">
        <v>475</v>
      </c>
      <c r="F74" s="17">
        <v>1</v>
      </c>
      <c r="G74" s="29">
        <v>1800</v>
      </c>
      <c r="H74" s="30">
        <f t="shared" si="3"/>
        <v>1800</v>
      </c>
      <c r="I74" s="5" t="s">
        <v>667</v>
      </c>
      <c r="J74" s="4"/>
      <c r="K74" s="4"/>
      <c r="L74" s="4"/>
      <c r="M74" s="4"/>
      <c r="N74" s="4"/>
      <c r="O74" s="4"/>
      <c r="P74" s="4"/>
      <c r="Q74" s="4"/>
      <c r="R74" s="4"/>
      <c r="S74" s="4"/>
      <c r="T74" s="4"/>
      <c r="U74" s="4"/>
      <c r="V74" s="4"/>
      <c r="W74" s="4"/>
      <c r="X74" s="4"/>
      <c r="Y74" s="4"/>
      <c r="Z74" s="4"/>
    </row>
    <row r="75" spans="1:26" ht="15" customHeight="1">
      <c r="A75" s="58" t="s">
        <v>32</v>
      </c>
      <c r="B75" s="58"/>
      <c r="C75" s="58"/>
      <c r="D75" s="58"/>
      <c r="E75" s="58"/>
      <c r="F75" s="59"/>
      <c r="G75" s="60"/>
      <c r="H75" s="32">
        <f>SUM(H67:H74)</f>
        <v>27215</v>
      </c>
      <c r="I75" s="31"/>
      <c r="J75" s="4"/>
      <c r="K75" s="4"/>
      <c r="L75" s="4"/>
      <c r="M75" s="4"/>
      <c r="N75" s="4"/>
      <c r="O75" s="4"/>
      <c r="P75" s="4"/>
      <c r="Q75" s="4"/>
      <c r="R75" s="4"/>
      <c r="S75" s="4"/>
      <c r="T75" s="4"/>
      <c r="U75" s="4"/>
      <c r="V75" s="4"/>
      <c r="W75" s="4"/>
      <c r="X75" s="4"/>
      <c r="Y75" s="4"/>
      <c r="Z75" s="4"/>
    </row>
    <row r="76" spans="1:26" ht="24" customHeight="1">
      <c r="A76" s="5" t="s">
        <v>668</v>
      </c>
      <c r="B76" s="5" t="s">
        <v>669</v>
      </c>
      <c r="C76" s="5" t="s">
        <v>670</v>
      </c>
      <c r="D76" s="5" t="s">
        <v>485</v>
      </c>
      <c r="E76" s="5" t="s">
        <v>475</v>
      </c>
      <c r="F76" s="17">
        <v>1</v>
      </c>
      <c r="G76" s="29">
        <v>3500</v>
      </c>
      <c r="H76" s="30">
        <f t="shared" ref="H76:H84" si="4">F76*G76</f>
        <v>3500</v>
      </c>
      <c r="I76" s="5" t="s">
        <v>671</v>
      </c>
      <c r="J76" s="4"/>
      <c r="K76" s="4"/>
      <c r="L76" s="4"/>
      <c r="M76" s="4"/>
      <c r="N76" s="4"/>
      <c r="O76" s="4"/>
      <c r="P76" s="4"/>
      <c r="Q76" s="4"/>
      <c r="R76" s="4"/>
      <c r="S76" s="4"/>
      <c r="T76" s="4"/>
      <c r="U76" s="4"/>
      <c r="V76" s="4"/>
      <c r="W76" s="4"/>
      <c r="X76" s="4"/>
      <c r="Y76" s="4"/>
      <c r="Z76" s="4"/>
    </row>
    <row r="77" spans="1:26" ht="15" customHeight="1">
      <c r="A77" s="5" t="s">
        <v>672</v>
      </c>
      <c r="B77" s="5" t="s">
        <v>669</v>
      </c>
      <c r="C77" s="5" t="s">
        <v>673</v>
      </c>
      <c r="D77" s="5" t="s">
        <v>674</v>
      </c>
      <c r="E77" s="5" t="s">
        <v>475</v>
      </c>
      <c r="F77" s="17">
        <v>1</v>
      </c>
      <c r="G77" s="29">
        <v>3900</v>
      </c>
      <c r="H77" s="30">
        <f t="shared" si="4"/>
        <v>3900</v>
      </c>
      <c r="I77" s="5" t="s">
        <v>675</v>
      </c>
      <c r="J77" s="4"/>
      <c r="K77" s="4"/>
      <c r="L77" s="4"/>
      <c r="M77" s="4"/>
      <c r="N77" s="4"/>
      <c r="O77" s="4"/>
      <c r="P77" s="4"/>
      <c r="Q77" s="4"/>
      <c r="R77" s="4"/>
      <c r="S77" s="4"/>
      <c r="T77" s="4"/>
      <c r="U77" s="4"/>
      <c r="V77" s="4"/>
      <c r="W77" s="4"/>
      <c r="X77" s="4"/>
      <c r="Y77" s="4"/>
      <c r="Z77" s="4"/>
    </row>
    <row r="78" spans="1:26" ht="15" customHeight="1">
      <c r="A78" s="5" t="s">
        <v>676</v>
      </c>
      <c r="B78" s="5" t="s">
        <v>669</v>
      </c>
      <c r="C78" s="5" t="s">
        <v>677</v>
      </c>
      <c r="D78" s="5" t="s">
        <v>674</v>
      </c>
      <c r="E78" s="5" t="s">
        <v>475</v>
      </c>
      <c r="F78" s="17">
        <v>1</v>
      </c>
      <c r="G78" s="29">
        <v>2925</v>
      </c>
      <c r="H78" s="30">
        <f t="shared" si="4"/>
        <v>2925</v>
      </c>
      <c r="I78" s="5" t="s">
        <v>678</v>
      </c>
      <c r="J78" s="4"/>
      <c r="K78" s="4"/>
      <c r="L78" s="4"/>
      <c r="M78" s="4"/>
      <c r="N78" s="4"/>
      <c r="O78" s="4"/>
      <c r="P78" s="4"/>
      <c r="Q78" s="4"/>
      <c r="R78" s="4"/>
      <c r="S78" s="4"/>
      <c r="T78" s="4"/>
      <c r="U78" s="4"/>
      <c r="V78" s="4"/>
      <c r="W78" s="4"/>
      <c r="X78" s="4"/>
      <c r="Y78" s="4"/>
      <c r="Z78" s="4"/>
    </row>
    <row r="79" spans="1:26" ht="15" customHeight="1">
      <c r="A79" s="5" t="s">
        <v>679</v>
      </c>
      <c r="B79" s="5" t="s">
        <v>669</v>
      </c>
      <c r="C79" s="5" t="s">
        <v>680</v>
      </c>
      <c r="D79" s="5" t="s">
        <v>674</v>
      </c>
      <c r="E79" s="5" t="s">
        <v>475</v>
      </c>
      <c r="F79" s="17">
        <v>1</v>
      </c>
      <c r="G79" s="29">
        <v>2275</v>
      </c>
      <c r="H79" s="30">
        <f t="shared" si="4"/>
        <v>2275</v>
      </c>
      <c r="I79" s="5" t="s">
        <v>681</v>
      </c>
      <c r="J79" s="4"/>
      <c r="K79" s="4"/>
      <c r="L79" s="4"/>
      <c r="M79" s="4"/>
      <c r="N79" s="4"/>
      <c r="O79" s="4"/>
      <c r="P79" s="4"/>
      <c r="Q79" s="4"/>
      <c r="R79" s="4"/>
      <c r="S79" s="4"/>
      <c r="T79" s="4"/>
      <c r="U79" s="4"/>
      <c r="V79" s="4"/>
      <c r="W79" s="4"/>
      <c r="X79" s="4"/>
      <c r="Y79" s="4"/>
      <c r="Z79" s="4"/>
    </row>
    <row r="80" spans="1:26" ht="15" customHeight="1">
      <c r="A80" s="5" t="s">
        <v>682</v>
      </c>
      <c r="B80" s="5" t="s">
        <v>669</v>
      </c>
      <c r="C80" s="5" t="s">
        <v>683</v>
      </c>
      <c r="D80" s="5" t="s">
        <v>674</v>
      </c>
      <c r="E80" s="5" t="s">
        <v>475</v>
      </c>
      <c r="F80" s="17">
        <v>1</v>
      </c>
      <c r="G80" s="29">
        <v>1950</v>
      </c>
      <c r="H80" s="30">
        <f t="shared" si="4"/>
        <v>1950</v>
      </c>
      <c r="I80" s="5" t="s">
        <v>684</v>
      </c>
      <c r="J80" s="4"/>
      <c r="K80" s="4"/>
      <c r="L80" s="4"/>
      <c r="M80" s="4"/>
      <c r="N80" s="4"/>
      <c r="O80" s="4"/>
      <c r="P80" s="4"/>
      <c r="Q80" s="4"/>
      <c r="R80" s="4"/>
      <c r="S80" s="4"/>
      <c r="T80" s="4"/>
      <c r="U80" s="4"/>
      <c r="V80" s="4"/>
      <c r="W80" s="4"/>
      <c r="X80" s="4"/>
      <c r="Y80" s="4"/>
      <c r="Z80" s="4"/>
    </row>
    <row r="81" spans="1:26" ht="15" customHeight="1">
      <c r="A81" s="5" t="s">
        <v>685</v>
      </c>
      <c r="B81" s="5" t="s">
        <v>669</v>
      </c>
      <c r="C81" s="5" t="s">
        <v>686</v>
      </c>
      <c r="D81" s="5" t="s">
        <v>674</v>
      </c>
      <c r="E81" s="5" t="s">
        <v>475</v>
      </c>
      <c r="F81" s="17">
        <v>1</v>
      </c>
      <c r="G81" s="29">
        <v>2275</v>
      </c>
      <c r="H81" s="30">
        <f t="shared" si="4"/>
        <v>2275</v>
      </c>
      <c r="I81" s="5" t="s">
        <v>687</v>
      </c>
      <c r="J81" s="4"/>
      <c r="K81" s="4"/>
      <c r="L81" s="4"/>
      <c r="M81" s="4"/>
      <c r="N81" s="4"/>
      <c r="O81" s="4"/>
      <c r="P81" s="4"/>
      <c r="Q81" s="4"/>
      <c r="R81" s="4"/>
      <c r="S81" s="4"/>
      <c r="T81" s="4"/>
      <c r="U81" s="4"/>
      <c r="V81" s="4"/>
      <c r="W81" s="4"/>
      <c r="X81" s="4"/>
      <c r="Y81" s="4"/>
      <c r="Z81" s="4"/>
    </row>
    <row r="82" spans="1:26" ht="15" customHeight="1">
      <c r="A82" s="5" t="s">
        <v>688</v>
      </c>
      <c r="B82" s="5" t="s">
        <v>669</v>
      </c>
      <c r="C82" s="5" t="s">
        <v>689</v>
      </c>
      <c r="D82" s="5" t="s">
        <v>674</v>
      </c>
      <c r="E82" s="5" t="s">
        <v>475</v>
      </c>
      <c r="F82" s="17">
        <v>1</v>
      </c>
      <c r="G82" s="29">
        <v>1950</v>
      </c>
      <c r="H82" s="30">
        <f t="shared" si="4"/>
        <v>1950</v>
      </c>
      <c r="I82" s="5" t="s">
        <v>690</v>
      </c>
      <c r="J82" s="4"/>
      <c r="K82" s="4"/>
      <c r="L82" s="4"/>
      <c r="M82" s="4"/>
      <c r="N82" s="4"/>
      <c r="O82" s="4"/>
      <c r="P82" s="4"/>
      <c r="Q82" s="4"/>
      <c r="R82" s="4"/>
      <c r="S82" s="4"/>
      <c r="T82" s="4"/>
      <c r="U82" s="4"/>
      <c r="V82" s="4"/>
      <c r="W82" s="4"/>
      <c r="X82" s="4"/>
      <c r="Y82" s="4"/>
      <c r="Z82" s="4"/>
    </row>
    <row r="83" spans="1:26" ht="15" customHeight="1">
      <c r="A83" s="5" t="s">
        <v>691</v>
      </c>
      <c r="B83" s="5" t="s">
        <v>669</v>
      </c>
      <c r="C83" s="5" t="s">
        <v>692</v>
      </c>
      <c r="D83" s="5" t="s">
        <v>693</v>
      </c>
      <c r="E83" s="5" t="s">
        <v>475</v>
      </c>
      <c r="F83" s="17">
        <v>1</v>
      </c>
      <c r="G83" s="29">
        <v>1625</v>
      </c>
      <c r="H83" s="30">
        <f t="shared" si="4"/>
        <v>1625</v>
      </c>
      <c r="I83" s="5" t="s">
        <v>694</v>
      </c>
      <c r="J83" s="4"/>
      <c r="K83" s="4"/>
      <c r="L83" s="4"/>
      <c r="M83" s="4"/>
      <c r="N83" s="4"/>
      <c r="O83" s="4"/>
      <c r="P83" s="4"/>
      <c r="Q83" s="4"/>
      <c r="R83" s="4"/>
      <c r="S83" s="4"/>
      <c r="T83" s="4"/>
      <c r="U83" s="4"/>
      <c r="V83" s="4"/>
      <c r="W83" s="4"/>
      <c r="X83" s="4"/>
      <c r="Y83" s="4"/>
      <c r="Z83" s="4"/>
    </row>
    <row r="84" spans="1:26" ht="15" customHeight="1">
      <c r="A84" s="5" t="s">
        <v>695</v>
      </c>
      <c r="B84" s="5" t="s">
        <v>669</v>
      </c>
      <c r="C84" s="5" t="s">
        <v>696</v>
      </c>
      <c r="D84" s="5" t="s">
        <v>474</v>
      </c>
      <c r="E84" s="5" t="s">
        <v>475</v>
      </c>
      <c r="F84" s="17">
        <v>1</v>
      </c>
      <c r="G84" s="29">
        <v>1170</v>
      </c>
      <c r="H84" s="30">
        <f t="shared" si="4"/>
        <v>1170</v>
      </c>
      <c r="I84" s="5" t="s">
        <v>697</v>
      </c>
      <c r="J84" s="4"/>
      <c r="K84" s="4"/>
      <c r="L84" s="4"/>
      <c r="M84" s="4"/>
      <c r="N84" s="4"/>
      <c r="O84" s="4"/>
      <c r="P84" s="4"/>
      <c r="Q84" s="4"/>
      <c r="R84" s="4"/>
      <c r="S84" s="4"/>
      <c r="T84" s="4"/>
      <c r="U84" s="4"/>
      <c r="V84" s="4"/>
      <c r="W84" s="4"/>
      <c r="X84" s="4"/>
      <c r="Y84" s="4"/>
      <c r="Z84" s="4"/>
    </row>
    <row r="85" spans="1:26" ht="15" customHeight="1">
      <c r="A85" s="58" t="s">
        <v>698</v>
      </c>
      <c r="B85" s="58"/>
      <c r="C85" s="58"/>
      <c r="D85" s="58"/>
      <c r="E85" s="58"/>
      <c r="F85" s="59"/>
      <c r="G85" s="60"/>
      <c r="H85" s="32">
        <f>SUM(H76:H84)</f>
        <v>21570</v>
      </c>
      <c r="I85" s="31"/>
      <c r="J85" s="4"/>
      <c r="K85" s="4"/>
      <c r="L85" s="4"/>
      <c r="M85" s="4"/>
      <c r="N85" s="4"/>
      <c r="O85" s="4"/>
      <c r="P85" s="4"/>
      <c r="Q85" s="4"/>
      <c r="R85" s="4"/>
      <c r="S85" s="4"/>
      <c r="T85" s="4"/>
      <c r="U85" s="4"/>
      <c r="V85" s="4"/>
      <c r="W85" s="4"/>
      <c r="X85" s="4"/>
      <c r="Y85" s="4"/>
      <c r="Z85" s="4"/>
    </row>
    <row r="86" spans="1:26" ht="15" customHeight="1">
      <c r="A86" s="5" t="s">
        <v>699</v>
      </c>
      <c r="B86" s="5" t="s">
        <v>700</v>
      </c>
      <c r="C86" s="5" t="s">
        <v>701</v>
      </c>
      <c r="D86" s="5" t="s">
        <v>485</v>
      </c>
      <c r="E86" s="5" t="s">
        <v>475</v>
      </c>
      <c r="F86" s="17">
        <v>1</v>
      </c>
      <c r="G86" s="29">
        <v>3500</v>
      </c>
      <c r="H86" s="30">
        <f t="shared" ref="H86:H94" si="5">F86*G86</f>
        <v>3500</v>
      </c>
      <c r="I86" s="5" t="s">
        <v>702</v>
      </c>
      <c r="J86" s="4"/>
      <c r="K86" s="4"/>
      <c r="L86" s="4"/>
      <c r="M86" s="4"/>
      <c r="N86" s="4"/>
      <c r="O86" s="4"/>
      <c r="P86" s="4"/>
      <c r="Q86" s="4"/>
      <c r="R86" s="4"/>
      <c r="S86" s="4"/>
      <c r="T86" s="4"/>
      <c r="U86" s="4"/>
      <c r="V86" s="4"/>
      <c r="W86" s="4"/>
      <c r="X86" s="4"/>
      <c r="Y86" s="4"/>
      <c r="Z86" s="4"/>
    </row>
    <row r="87" spans="1:26" ht="15" customHeight="1">
      <c r="A87" s="5" t="s">
        <v>703</v>
      </c>
      <c r="B87" s="5" t="s">
        <v>700</v>
      </c>
      <c r="C87" s="5" t="s">
        <v>704</v>
      </c>
      <c r="D87" s="5" t="s">
        <v>558</v>
      </c>
      <c r="E87" s="5" t="s">
        <v>475</v>
      </c>
      <c r="F87" s="17">
        <v>1</v>
      </c>
      <c r="G87" s="29">
        <v>2925</v>
      </c>
      <c r="H87" s="30">
        <f t="shared" si="5"/>
        <v>2925</v>
      </c>
      <c r="I87" s="5" t="s">
        <v>705</v>
      </c>
      <c r="J87" s="4"/>
      <c r="K87" s="4"/>
      <c r="L87" s="4"/>
      <c r="M87" s="4"/>
      <c r="N87" s="4"/>
      <c r="O87" s="4"/>
      <c r="P87" s="4"/>
      <c r="Q87" s="4"/>
      <c r="R87" s="4"/>
      <c r="S87" s="4"/>
      <c r="T87" s="4"/>
      <c r="U87" s="4"/>
      <c r="V87" s="4"/>
      <c r="W87" s="4"/>
      <c r="X87" s="4"/>
      <c r="Y87" s="4"/>
      <c r="Z87" s="4"/>
    </row>
    <row r="88" spans="1:26" ht="15" customHeight="1">
      <c r="A88" s="5" t="s">
        <v>706</v>
      </c>
      <c r="B88" s="5" t="s">
        <v>700</v>
      </c>
      <c r="C88" s="5" t="s">
        <v>707</v>
      </c>
      <c r="D88" s="5" t="s">
        <v>558</v>
      </c>
      <c r="E88" s="5" t="s">
        <v>475</v>
      </c>
      <c r="F88" s="17">
        <v>1</v>
      </c>
      <c r="G88" s="29">
        <v>2275</v>
      </c>
      <c r="H88" s="30">
        <f t="shared" si="5"/>
        <v>2275</v>
      </c>
      <c r="I88" s="5" t="s">
        <v>708</v>
      </c>
      <c r="J88" s="4"/>
      <c r="K88" s="4"/>
      <c r="L88" s="4"/>
      <c r="M88" s="4"/>
      <c r="N88" s="4"/>
      <c r="O88" s="4"/>
      <c r="P88" s="4"/>
      <c r="Q88" s="4"/>
      <c r="R88" s="4"/>
      <c r="S88" s="4"/>
      <c r="T88" s="4"/>
      <c r="U88" s="4"/>
      <c r="V88" s="4"/>
      <c r="W88" s="4"/>
      <c r="X88" s="4"/>
      <c r="Y88" s="4"/>
      <c r="Z88" s="4"/>
    </row>
    <row r="89" spans="1:26" ht="15" customHeight="1">
      <c r="A89" s="5" t="s">
        <v>709</v>
      </c>
      <c r="B89" s="5" t="s">
        <v>700</v>
      </c>
      <c r="C89" s="5" t="s">
        <v>710</v>
      </c>
      <c r="D89" s="5" t="s">
        <v>711</v>
      </c>
      <c r="E89" s="5" t="s">
        <v>475</v>
      </c>
      <c r="F89" s="17">
        <v>1</v>
      </c>
      <c r="G89" s="29">
        <v>2600</v>
      </c>
      <c r="H89" s="30">
        <f t="shared" si="5"/>
        <v>2600</v>
      </c>
      <c r="I89" s="5" t="s">
        <v>712</v>
      </c>
      <c r="J89" s="4"/>
      <c r="K89" s="4"/>
      <c r="L89" s="4"/>
      <c r="M89" s="4"/>
      <c r="N89" s="4"/>
      <c r="O89" s="4"/>
      <c r="P89" s="4"/>
      <c r="Q89" s="4"/>
      <c r="R89" s="4"/>
      <c r="S89" s="4"/>
      <c r="T89" s="4"/>
      <c r="U89" s="4"/>
      <c r="V89" s="4"/>
      <c r="W89" s="4"/>
      <c r="X89" s="4"/>
      <c r="Y89" s="4"/>
      <c r="Z89" s="4"/>
    </row>
    <row r="90" spans="1:26" ht="24" customHeight="1">
      <c r="A90" s="5" t="s">
        <v>713</v>
      </c>
      <c r="B90" s="5" t="s">
        <v>700</v>
      </c>
      <c r="C90" s="5" t="s">
        <v>714</v>
      </c>
      <c r="D90" s="5" t="s">
        <v>715</v>
      </c>
      <c r="E90" s="5" t="s">
        <v>475</v>
      </c>
      <c r="F90" s="17">
        <v>1</v>
      </c>
      <c r="G90" s="29">
        <v>2275</v>
      </c>
      <c r="H90" s="30">
        <f t="shared" si="5"/>
        <v>2275</v>
      </c>
      <c r="I90" s="5" t="s">
        <v>716</v>
      </c>
      <c r="J90" s="4"/>
      <c r="K90" s="4"/>
      <c r="L90" s="4"/>
      <c r="M90" s="4"/>
      <c r="N90" s="4"/>
      <c r="O90" s="4"/>
      <c r="P90" s="4"/>
      <c r="Q90" s="4"/>
      <c r="R90" s="4"/>
      <c r="S90" s="4"/>
      <c r="T90" s="4"/>
      <c r="U90" s="4"/>
      <c r="V90" s="4"/>
      <c r="W90" s="4"/>
      <c r="X90" s="4"/>
      <c r="Y90" s="4"/>
      <c r="Z90" s="4"/>
    </row>
    <row r="91" spans="1:26" ht="15" customHeight="1">
      <c r="A91" s="5" t="s">
        <v>717</v>
      </c>
      <c r="B91" s="5" t="s">
        <v>700</v>
      </c>
      <c r="C91" s="5" t="s">
        <v>718</v>
      </c>
      <c r="D91" s="5" t="s">
        <v>711</v>
      </c>
      <c r="E91" s="5" t="s">
        <v>475</v>
      </c>
      <c r="F91" s="17">
        <v>1</v>
      </c>
      <c r="G91" s="29">
        <v>1430</v>
      </c>
      <c r="H91" s="30">
        <f t="shared" si="5"/>
        <v>1430</v>
      </c>
      <c r="I91" s="5" t="s">
        <v>719</v>
      </c>
      <c r="J91" s="4"/>
      <c r="K91" s="4"/>
      <c r="L91" s="4"/>
      <c r="M91" s="4"/>
      <c r="N91" s="4"/>
      <c r="O91" s="4"/>
      <c r="P91" s="4"/>
      <c r="Q91" s="4"/>
      <c r="R91" s="4"/>
      <c r="S91" s="4"/>
      <c r="T91" s="4"/>
      <c r="U91" s="4"/>
      <c r="V91" s="4"/>
      <c r="W91" s="4"/>
      <c r="X91" s="4"/>
      <c r="Y91" s="4"/>
      <c r="Z91" s="4"/>
    </row>
    <row r="92" spans="1:26" ht="15" customHeight="1">
      <c r="A92" s="5" t="s">
        <v>720</v>
      </c>
      <c r="B92" s="5" t="s">
        <v>700</v>
      </c>
      <c r="C92" s="5" t="s">
        <v>721</v>
      </c>
      <c r="D92" s="5" t="s">
        <v>558</v>
      </c>
      <c r="E92" s="5" t="s">
        <v>475</v>
      </c>
      <c r="F92" s="17">
        <v>1</v>
      </c>
      <c r="G92" s="29">
        <v>1170</v>
      </c>
      <c r="H92" s="30">
        <f t="shared" si="5"/>
        <v>1170</v>
      </c>
      <c r="I92" s="5" t="s">
        <v>722</v>
      </c>
      <c r="J92" s="4"/>
      <c r="K92" s="4"/>
      <c r="L92" s="4"/>
      <c r="M92" s="4"/>
      <c r="N92" s="4"/>
      <c r="O92" s="4"/>
      <c r="P92" s="4"/>
      <c r="Q92" s="4"/>
      <c r="R92" s="4"/>
      <c r="S92" s="4"/>
      <c r="T92" s="4"/>
      <c r="U92" s="4"/>
      <c r="V92" s="4"/>
      <c r="W92" s="4"/>
      <c r="X92" s="4"/>
      <c r="Y92" s="4"/>
      <c r="Z92" s="4"/>
    </row>
    <row r="93" spans="1:26" ht="15" customHeight="1">
      <c r="A93" s="5" t="s">
        <v>723</v>
      </c>
      <c r="B93" s="5" t="s">
        <v>700</v>
      </c>
      <c r="C93" s="5" t="s">
        <v>724</v>
      </c>
      <c r="D93" s="5" t="s">
        <v>566</v>
      </c>
      <c r="E93" s="5" t="s">
        <v>475</v>
      </c>
      <c r="F93" s="17">
        <v>1</v>
      </c>
      <c r="G93" s="29">
        <v>1625</v>
      </c>
      <c r="H93" s="30">
        <f t="shared" si="5"/>
        <v>1625</v>
      </c>
      <c r="I93" s="5" t="s">
        <v>725</v>
      </c>
      <c r="J93" s="4"/>
      <c r="K93" s="4"/>
      <c r="L93" s="4"/>
      <c r="M93" s="4"/>
      <c r="N93" s="4"/>
      <c r="O93" s="4"/>
      <c r="P93" s="4"/>
      <c r="Q93" s="4"/>
      <c r="R93" s="4"/>
      <c r="S93" s="4"/>
      <c r="T93" s="4"/>
      <c r="U93" s="4"/>
      <c r="V93" s="4"/>
      <c r="W93" s="4"/>
      <c r="X93" s="4"/>
      <c r="Y93" s="4"/>
      <c r="Z93" s="4"/>
    </row>
    <row r="94" spans="1:26" ht="15" customHeight="1">
      <c r="A94" s="5" t="s">
        <v>726</v>
      </c>
      <c r="B94" s="5" t="s">
        <v>700</v>
      </c>
      <c r="C94" s="5" t="s">
        <v>727</v>
      </c>
      <c r="D94" s="5" t="s">
        <v>728</v>
      </c>
      <c r="E94" s="5" t="s">
        <v>475</v>
      </c>
      <c r="F94" s="17">
        <v>1</v>
      </c>
      <c r="G94" s="29">
        <v>1430</v>
      </c>
      <c r="H94" s="30">
        <f t="shared" si="5"/>
        <v>1430</v>
      </c>
      <c r="I94" s="5" t="s">
        <v>729</v>
      </c>
      <c r="J94" s="4"/>
      <c r="K94" s="4"/>
      <c r="L94" s="4"/>
      <c r="M94" s="4"/>
      <c r="N94" s="4"/>
      <c r="O94" s="4"/>
      <c r="P94" s="4"/>
      <c r="Q94" s="4"/>
      <c r="R94" s="4"/>
      <c r="S94" s="4"/>
      <c r="T94" s="4"/>
      <c r="U94" s="4"/>
      <c r="V94" s="4"/>
      <c r="W94" s="4"/>
      <c r="X94" s="4"/>
      <c r="Y94" s="4"/>
      <c r="Z94" s="4"/>
    </row>
    <row r="95" spans="1:26" ht="15" customHeight="1">
      <c r="A95" s="58" t="s">
        <v>33</v>
      </c>
      <c r="B95" s="58"/>
      <c r="C95" s="58"/>
      <c r="D95" s="58"/>
      <c r="E95" s="58"/>
      <c r="F95" s="59"/>
      <c r="G95" s="60"/>
      <c r="H95" s="32">
        <f>SUM(H86:H94)</f>
        <v>19230</v>
      </c>
      <c r="I95" s="31"/>
      <c r="J95" s="4"/>
      <c r="K95" s="4"/>
      <c r="L95" s="4"/>
      <c r="M95" s="4"/>
      <c r="N95" s="4"/>
      <c r="O95" s="4"/>
      <c r="P95" s="4"/>
      <c r="Q95" s="4"/>
      <c r="R95" s="4"/>
      <c r="S95" s="4"/>
      <c r="T95" s="4"/>
      <c r="U95" s="4"/>
      <c r="V95" s="4"/>
      <c r="W95" s="4"/>
      <c r="X95" s="4"/>
      <c r="Y95" s="4"/>
      <c r="Z95" s="4"/>
    </row>
    <row r="96" spans="1:26" ht="15" customHeight="1">
      <c r="A96" s="5" t="s">
        <v>730</v>
      </c>
      <c r="B96" s="5" t="s">
        <v>731</v>
      </c>
      <c r="C96" s="5" t="s">
        <v>732</v>
      </c>
      <c r="D96" s="5" t="s">
        <v>485</v>
      </c>
      <c r="E96" s="5" t="s">
        <v>486</v>
      </c>
      <c r="F96" s="17">
        <v>8</v>
      </c>
      <c r="G96" s="29">
        <v>1283</v>
      </c>
      <c r="H96" s="30">
        <f t="shared" ref="H96:H105" si="6">F96*G96</f>
        <v>10264</v>
      </c>
      <c r="I96" s="5" t="s">
        <v>733</v>
      </c>
      <c r="J96" s="4"/>
      <c r="K96" s="4"/>
      <c r="L96" s="4"/>
      <c r="M96" s="4"/>
      <c r="N96" s="4"/>
      <c r="O96" s="4"/>
      <c r="P96" s="4"/>
      <c r="Q96" s="4"/>
      <c r="R96" s="4"/>
      <c r="S96" s="4"/>
      <c r="T96" s="4"/>
      <c r="U96" s="4"/>
      <c r="V96" s="4"/>
      <c r="W96" s="4"/>
      <c r="X96" s="4"/>
      <c r="Y96" s="4"/>
      <c r="Z96" s="4"/>
    </row>
    <row r="97" spans="1:26" ht="15" customHeight="1">
      <c r="A97" s="5" t="s">
        <v>734</v>
      </c>
      <c r="B97" s="5" t="s">
        <v>731</v>
      </c>
      <c r="C97" s="5" t="s">
        <v>735</v>
      </c>
      <c r="D97" s="5" t="s">
        <v>485</v>
      </c>
      <c r="E97" s="5" t="s">
        <v>486</v>
      </c>
      <c r="F97" s="17">
        <v>4</v>
      </c>
      <c r="G97" s="29">
        <v>500</v>
      </c>
      <c r="H97" s="30">
        <f t="shared" si="6"/>
        <v>2000</v>
      </c>
      <c r="I97" s="5" t="s">
        <v>736</v>
      </c>
      <c r="J97" s="4"/>
      <c r="K97" s="4"/>
      <c r="L97" s="4"/>
      <c r="M97" s="4"/>
      <c r="N97" s="4"/>
      <c r="O97" s="4"/>
      <c r="P97" s="4"/>
      <c r="Q97" s="4"/>
      <c r="R97" s="4"/>
      <c r="S97" s="4"/>
      <c r="T97" s="4"/>
      <c r="U97" s="4"/>
      <c r="V97" s="4"/>
      <c r="W97" s="4"/>
      <c r="X97" s="4"/>
      <c r="Y97" s="4"/>
      <c r="Z97" s="4"/>
    </row>
    <row r="98" spans="1:26" ht="15" customHeight="1">
      <c r="A98" s="5" t="s">
        <v>737</v>
      </c>
      <c r="B98" s="5" t="s">
        <v>731</v>
      </c>
      <c r="C98" s="5" t="s">
        <v>738</v>
      </c>
      <c r="D98" s="5" t="s">
        <v>739</v>
      </c>
      <c r="E98" s="5" t="s">
        <v>475</v>
      </c>
      <c r="F98" s="17">
        <v>1</v>
      </c>
      <c r="G98" s="29">
        <v>2500</v>
      </c>
      <c r="H98" s="30">
        <f t="shared" si="6"/>
        <v>2500</v>
      </c>
      <c r="I98" s="5" t="s">
        <v>740</v>
      </c>
      <c r="J98" s="4"/>
      <c r="K98" s="4"/>
      <c r="L98" s="4"/>
      <c r="M98" s="4"/>
      <c r="N98" s="4"/>
      <c r="O98" s="4"/>
      <c r="P98" s="4"/>
      <c r="Q98" s="4"/>
      <c r="R98" s="4"/>
      <c r="S98" s="4"/>
      <c r="T98" s="4"/>
      <c r="U98" s="4"/>
      <c r="V98" s="4"/>
      <c r="W98" s="4"/>
      <c r="X98" s="4"/>
      <c r="Y98" s="4"/>
      <c r="Z98" s="4"/>
    </row>
    <row r="99" spans="1:26" ht="15" customHeight="1">
      <c r="A99" s="5" t="s">
        <v>741</v>
      </c>
      <c r="B99" s="5" t="s">
        <v>731</v>
      </c>
      <c r="C99" s="5" t="s">
        <v>742</v>
      </c>
      <c r="D99" s="5" t="s">
        <v>743</v>
      </c>
      <c r="E99" s="5" t="s">
        <v>475</v>
      </c>
      <c r="F99" s="17">
        <v>1</v>
      </c>
      <c r="G99" s="29">
        <v>1625</v>
      </c>
      <c r="H99" s="30">
        <f t="shared" si="6"/>
        <v>1625</v>
      </c>
      <c r="I99" s="5" t="s">
        <v>744</v>
      </c>
      <c r="J99" s="4"/>
      <c r="K99" s="4"/>
      <c r="L99" s="4"/>
      <c r="M99" s="4"/>
      <c r="N99" s="4"/>
      <c r="O99" s="4"/>
      <c r="P99" s="4"/>
      <c r="Q99" s="4"/>
      <c r="R99" s="4"/>
      <c r="S99" s="4"/>
      <c r="T99" s="4"/>
      <c r="U99" s="4"/>
      <c r="V99" s="4"/>
      <c r="W99" s="4"/>
      <c r="X99" s="4"/>
      <c r="Y99" s="4"/>
      <c r="Z99" s="4"/>
    </row>
    <row r="100" spans="1:26" ht="15" customHeight="1">
      <c r="A100" s="5" t="s">
        <v>745</v>
      </c>
      <c r="B100" s="5" t="s">
        <v>731</v>
      </c>
      <c r="C100" s="5" t="s">
        <v>746</v>
      </c>
      <c r="D100" s="5" t="s">
        <v>747</v>
      </c>
      <c r="E100" s="5" t="s">
        <v>475</v>
      </c>
      <c r="F100" s="17">
        <v>1</v>
      </c>
      <c r="G100" s="29">
        <v>1170</v>
      </c>
      <c r="H100" s="30">
        <f t="shared" si="6"/>
        <v>1170</v>
      </c>
      <c r="I100" s="5" t="s">
        <v>748</v>
      </c>
      <c r="J100" s="4"/>
      <c r="K100" s="4"/>
      <c r="L100" s="4"/>
      <c r="M100" s="4"/>
      <c r="N100" s="4"/>
      <c r="O100" s="4"/>
      <c r="P100" s="4"/>
      <c r="Q100" s="4"/>
      <c r="R100" s="4"/>
      <c r="S100" s="4"/>
      <c r="T100" s="4"/>
      <c r="U100" s="4"/>
      <c r="V100" s="4"/>
      <c r="W100" s="4"/>
      <c r="X100" s="4"/>
      <c r="Y100" s="4"/>
      <c r="Z100" s="4"/>
    </row>
    <row r="101" spans="1:26" ht="24" customHeight="1">
      <c r="A101" s="5" t="s">
        <v>749</v>
      </c>
      <c r="B101" s="5" t="s">
        <v>731</v>
      </c>
      <c r="C101" s="5" t="s">
        <v>750</v>
      </c>
      <c r="D101" s="5" t="s">
        <v>751</v>
      </c>
      <c r="E101" s="5" t="s">
        <v>475</v>
      </c>
      <c r="F101" s="17">
        <v>1</v>
      </c>
      <c r="G101" s="29">
        <v>2200</v>
      </c>
      <c r="H101" s="30">
        <f t="shared" si="6"/>
        <v>2200</v>
      </c>
      <c r="I101" s="5" t="s">
        <v>752</v>
      </c>
      <c r="J101" s="4"/>
      <c r="K101" s="4"/>
      <c r="L101" s="4"/>
      <c r="M101" s="4"/>
      <c r="N101" s="4"/>
      <c r="O101" s="4"/>
      <c r="P101" s="4"/>
      <c r="Q101" s="4"/>
      <c r="R101" s="4"/>
      <c r="S101" s="4"/>
      <c r="T101" s="4"/>
      <c r="U101" s="4"/>
      <c r="V101" s="4"/>
      <c r="W101" s="4"/>
      <c r="X101" s="4"/>
      <c r="Y101" s="4"/>
      <c r="Z101" s="4"/>
    </row>
    <row r="102" spans="1:26" ht="15" customHeight="1">
      <c r="A102" s="5" t="s">
        <v>753</v>
      </c>
      <c r="B102" s="5" t="s">
        <v>731</v>
      </c>
      <c r="C102" s="5" t="s">
        <v>754</v>
      </c>
      <c r="D102" s="5" t="s">
        <v>751</v>
      </c>
      <c r="E102" s="5" t="s">
        <v>475</v>
      </c>
      <c r="F102" s="17">
        <v>1</v>
      </c>
      <c r="G102" s="29">
        <v>1200</v>
      </c>
      <c r="H102" s="30">
        <f t="shared" si="6"/>
        <v>1200</v>
      </c>
      <c r="I102" s="5" t="s">
        <v>755</v>
      </c>
      <c r="J102" s="4"/>
      <c r="K102" s="4"/>
      <c r="L102" s="4"/>
      <c r="M102" s="4"/>
      <c r="N102" s="4"/>
      <c r="O102" s="4"/>
      <c r="P102" s="4"/>
      <c r="Q102" s="4"/>
      <c r="R102" s="4"/>
      <c r="S102" s="4"/>
      <c r="T102" s="4"/>
      <c r="U102" s="4"/>
      <c r="V102" s="4"/>
      <c r="W102" s="4"/>
      <c r="X102" s="4"/>
      <c r="Y102" s="4"/>
      <c r="Z102" s="4"/>
    </row>
    <row r="103" spans="1:26" ht="15" customHeight="1">
      <c r="A103" s="5" t="s">
        <v>756</v>
      </c>
      <c r="B103" s="5" t="s">
        <v>731</v>
      </c>
      <c r="C103" s="5" t="s">
        <v>757</v>
      </c>
      <c r="D103" s="5" t="s">
        <v>747</v>
      </c>
      <c r="E103" s="5" t="s">
        <v>475</v>
      </c>
      <c r="F103" s="17">
        <v>1</v>
      </c>
      <c r="G103" s="29">
        <v>780</v>
      </c>
      <c r="H103" s="30">
        <f t="shared" si="6"/>
        <v>780</v>
      </c>
      <c r="I103" s="5" t="s">
        <v>758</v>
      </c>
      <c r="J103" s="4"/>
      <c r="K103" s="4"/>
      <c r="L103" s="4"/>
      <c r="M103" s="4"/>
      <c r="N103" s="4"/>
      <c r="O103" s="4"/>
      <c r="P103" s="4"/>
      <c r="Q103" s="4"/>
      <c r="R103" s="4"/>
      <c r="S103" s="4"/>
      <c r="T103" s="4"/>
      <c r="U103" s="4"/>
      <c r="V103" s="4"/>
      <c r="W103" s="4"/>
      <c r="X103" s="4"/>
      <c r="Y103" s="4"/>
      <c r="Z103" s="4"/>
    </row>
    <row r="104" spans="1:26" ht="24" customHeight="1">
      <c r="A104" s="5" t="s">
        <v>759</v>
      </c>
      <c r="B104" s="5" t="s">
        <v>731</v>
      </c>
      <c r="C104" s="5" t="s">
        <v>760</v>
      </c>
      <c r="D104" s="5" t="s">
        <v>739</v>
      </c>
      <c r="E104" s="5" t="s">
        <v>475</v>
      </c>
      <c r="F104" s="17">
        <v>1</v>
      </c>
      <c r="G104" s="29">
        <v>1500</v>
      </c>
      <c r="H104" s="30">
        <f t="shared" si="6"/>
        <v>1500</v>
      </c>
      <c r="I104" s="5" t="s">
        <v>761</v>
      </c>
      <c r="J104" s="4"/>
      <c r="K104" s="4"/>
      <c r="L104" s="4"/>
      <c r="M104" s="4"/>
      <c r="N104" s="4"/>
      <c r="O104" s="4"/>
      <c r="P104" s="4"/>
      <c r="Q104" s="4"/>
      <c r="R104" s="4"/>
      <c r="S104" s="4"/>
      <c r="T104" s="4"/>
      <c r="U104" s="4"/>
      <c r="V104" s="4"/>
      <c r="W104" s="4"/>
      <c r="X104" s="4"/>
      <c r="Y104" s="4"/>
      <c r="Z104" s="4"/>
    </row>
    <row r="105" spans="1:26" ht="15" customHeight="1">
      <c r="A105" s="5" t="s">
        <v>762</v>
      </c>
      <c r="B105" s="5" t="s">
        <v>731</v>
      </c>
      <c r="C105" s="5" t="s">
        <v>763</v>
      </c>
      <c r="D105" s="5" t="s">
        <v>739</v>
      </c>
      <c r="E105" s="5" t="s">
        <v>475</v>
      </c>
      <c r="F105" s="17">
        <v>1</v>
      </c>
      <c r="G105" s="29">
        <v>1500</v>
      </c>
      <c r="H105" s="30">
        <f t="shared" si="6"/>
        <v>1500</v>
      </c>
      <c r="I105" s="5" t="s">
        <v>764</v>
      </c>
      <c r="J105" s="4"/>
      <c r="K105" s="4"/>
      <c r="L105" s="4"/>
      <c r="M105" s="4"/>
      <c r="N105" s="4"/>
      <c r="O105" s="4"/>
      <c r="P105" s="4"/>
      <c r="Q105" s="4"/>
      <c r="R105" s="4"/>
      <c r="S105" s="4"/>
      <c r="T105" s="4"/>
      <c r="U105" s="4"/>
      <c r="V105" s="4"/>
      <c r="W105" s="4"/>
      <c r="X105" s="4"/>
      <c r="Y105" s="4"/>
      <c r="Z105" s="4"/>
    </row>
    <row r="106" spans="1:26" ht="15" customHeight="1">
      <c r="A106" s="58" t="s">
        <v>34</v>
      </c>
      <c r="B106" s="58"/>
      <c r="C106" s="58"/>
      <c r="D106" s="58"/>
      <c r="E106" s="58"/>
      <c r="F106" s="59"/>
      <c r="G106" s="60"/>
      <c r="H106" s="32">
        <f>SUM(H96:H105)</f>
        <v>24739</v>
      </c>
      <c r="I106" s="31"/>
      <c r="J106" s="4"/>
      <c r="K106" s="4"/>
      <c r="L106" s="4"/>
      <c r="M106" s="4"/>
      <c r="N106" s="4"/>
      <c r="O106" s="4"/>
      <c r="P106" s="4"/>
      <c r="Q106" s="4"/>
      <c r="R106" s="4"/>
      <c r="S106" s="4"/>
      <c r="T106" s="4"/>
      <c r="U106" s="4"/>
      <c r="V106" s="4"/>
      <c r="W106" s="4"/>
      <c r="X106" s="4"/>
      <c r="Y106" s="4"/>
      <c r="Z106" s="4"/>
    </row>
    <row r="107" spans="1:26" ht="24" customHeight="1">
      <c r="A107" s="5" t="s">
        <v>765</v>
      </c>
      <c r="B107" s="5" t="s">
        <v>766</v>
      </c>
      <c r="C107" s="5" t="s">
        <v>767</v>
      </c>
      <c r="D107" s="5" t="s">
        <v>474</v>
      </c>
      <c r="E107" s="5" t="s">
        <v>475</v>
      </c>
      <c r="F107" s="17">
        <v>1</v>
      </c>
      <c r="G107" s="29">
        <v>1170</v>
      </c>
      <c r="H107" s="30">
        <f t="shared" ref="H107:H114" si="7">F107*G107</f>
        <v>1170</v>
      </c>
      <c r="I107" s="5" t="s">
        <v>768</v>
      </c>
      <c r="J107" s="4"/>
      <c r="K107" s="4"/>
      <c r="L107" s="4"/>
      <c r="M107" s="4"/>
      <c r="N107" s="4"/>
      <c r="O107" s="4"/>
      <c r="P107" s="4"/>
      <c r="Q107" s="4"/>
      <c r="R107" s="4"/>
      <c r="S107" s="4"/>
      <c r="T107" s="4"/>
      <c r="U107" s="4"/>
      <c r="V107" s="4"/>
      <c r="W107" s="4"/>
      <c r="X107" s="4"/>
      <c r="Y107" s="4"/>
      <c r="Z107" s="4"/>
    </row>
    <row r="108" spans="1:26" ht="15" customHeight="1">
      <c r="A108" s="5" t="s">
        <v>769</v>
      </c>
      <c r="B108" s="5" t="s">
        <v>766</v>
      </c>
      <c r="C108" s="5" t="s">
        <v>770</v>
      </c>
      <c r="D108" s="5" t="s">
        <v>474</v>
      </c>
      <c r="E108" s="5" t="s">
        <v>475</v>
      </c>
      <c r="F108" s="17">
        <v>1</v>
      </c>
      <c r="G108" s="29">
        <v>4225</v>
      </c>
      <c r="H108" s="30">
        <f t="shared" si="7"/>
        <v>4225</v>
      </c>
      <c r="I108" s="5" t="s">
        <v>771</v>
      </c>
      <c r="J108" s="4"/>
      <c r="K108" s="4"/>
      <c r="L108" s="4"/>
      <c r="M108" s="4"/>
      <c r="N108" s="4"/>
      <c r="O108" s="4"/>
      <c r="P108" s="4"/>
      <c r="Q108" s="4"/>
      <c r="R108" s="4"/>
      <c r="S108" s="4"/>
      <c r="T108" s="4"/>
      <c r="U108" s="4"/>
      <c r="V108" s="4"/>
      <c r="W108" s="4"/>
      <c r="X108" s="4"/>
      <c r="Y108" s="4"/>
      <c r="Z108" s="4"/>
    </row>
    <row r="109" spans="1:26" ht="15" customHeight="1">
      <c r="A109" s="5" t="s">
        <v>772</v>
      </c>
      <c r="B109" s="5" t="s">
        <v>766</v>
      </c>
      <c r="C109" s="5" t="s">
        <v>773</v>
      </c>
      <c r="D109" s="5" t="s">
        <v>474</v>
      </c>
      <c r="E109" s="5" t="s">
        <v>475</v>
      </c>
      <c r="F109" s="17">
        <v>1</v>
      </c>
      <c r="G109" s="29">
        <v>1625</v>
      </c>
      <c r="H109" s="30">
        <f t="shared" si="7"/>
        <v>1625</v>
      </c>
      <c r="I109" s="5" t="s">
        <v>774</v>
      </c>
      <c r="J109" s="4"/>
      <c r="K109" s="4"/>
      <c r="L109" s="4"/>
      <c r="M109" s="4"/>
      <c r="N109" s="4"/>
      <c r="O109" s="4"/>
      <c r="P109" s="4"/>
      <c r="Q109" s="4"/>
      <c r="R109" s="4"/>
      <c r="S109" s="4"/>
      <c r="T109" s="4"/>
      <c r="U109" s="4"/>
      <c r="V109" s="4"/>
      <c r="W109" s="4"/>
      <c r="X109" s="4"/>
      <c r="Y109" s="4"/>
      <c r="Z109" s="4"/>
    </row>
    <row r="110" spans="1:26" ht="15" customHeight="1">
      <c r="A110" s="5" t="s">
        <v>775</v>
      </c>
      <c r="B110" s="5" t="s">
        <v>766</v>
      </c>
      <c r="C110" s="5" t="s">
        <v>776</v>
      </c>
      <c r="D110" s="5" t="s">
        <v>474</v>
      </c>
      <c r="E110" s="5" t="s">
        <v>475</v>
      </c>
      <c r="F110" s="17">
        <v>1</v>
      </c>
      <c r="G110" s="29">
        <v>2275</v>
      </c>
      <c r="H110" s="30">
        <f t="shared" si="7"/>
        <v>2275</v>
      </c>
      <c r="I110" s="5" t="s">
        <v>777</v>
      </c>
      <c r="J110" s="4"/>
      <c r="K110" s="4"/>
      <c r="L110" s="4"/>
      <c r="M110" s="4"/>
      <c r="N110" s="4"/>
      <c r="O110" s="4"/>
      <c r="P110" s="4"/>
      <c r="Q110" s="4"/>
      <c r="R110" s="4"/>
      <c r="S110" s="4"/>
      <c r="T110" s="4"/>
      <c r="U110" s="4"/>
      <c r="V110" s="4"/>
      <c r="W110" s="4"/>
      <c r="X110" s="4"/>
      <c r="Y110" s="4"/>
      <c r="Z110" s="4"/>
    </row>
    <row r="111" spans="1:26" ht="15" customHeight="1">
      <c r="A111" s="5" t="s">
        <v>778</v>
      </c>
      <c r="B111" s="5" t="s">
        <v>766</v>
      </c>
      <c r="C111" s="5" t="s">
        <v>779</v>
      </c>
      <c r="D111" s="5" t="s">
        <v>474</v>
      </c>
      <c r="E111" s="5" t="s">
        <v>475</v>
      </c>
      <c r="F111" s="17">
        <v>1</v>
      </c>
      <c r="G111" s="29">
        <v>1820</v>
      </c>
      <c r="H111" s="30">
        <f t="shared" si="7"/>
        <v>1820</v>
      </c>
      <c r="I111" s="5" t="s">
        <v>780</v>
      </c>
      <c r="J111" s="4"/>
      <c r="K111" s="4"/>
      <c r="L111" s="4"/>
      <c r="M111" s="4"/>
      <c r="N111" s="4"/>
      <c r="O111" s="4"/>
      <c r="P111" s="4"/>
      <c r="Q111" s="4"/>
      <c r="R111" s="4"/>
      <c r="S111" s="4"/>
      <c r="T111" s="4"/>
      <c r="U111" s="4"/>
      <c r="V111" s="4"/>
      <c r="W111" s="4"/>
      <c r="X111" s="4"/>
      <c r="Y111" s="4"/>
      <c r="Z111" s="4"/>
    </row>
    <row r="112" spans="1:26" ht="24" customHeight="1">
      <c r="A112" s="5" t="s">
        <v>781</v>
      </c>
      <c r="B112" s="5" t="s">
        <v>766</v>
      </c>
      <c r="C112" s="5" t="s">
        <v>782</v>
      </c>
      <c r="D112" s="5" t="s">
        <v>474</v>
      </c>
      <c r="E112" s="5" t="s">
        <v>475</v>
      </c>
      <c r="F112" s="17">
        <v>1</v>
      </c>
      <c r="G112" s="29">
        <v>1430</v>
      </c>
      <c r="H112" s="30">
        <f t="shared" si="7"/>
        <v>1430</v>
      </c>
      <c r="I112" s="5" t="s">
        <v>783</v>
      </c>
      <c r="J112" s="4"/>
      <c r="K112" s="4"/>
      <c r="L112" s="4"/>
      <c r="M112" s="4"/>
      <c r="N112" s="4"/>
      <c r="O112" s="4"/>
      <c r="P112" s="4"/>
      <c r="Q112" s="4"/>
      <c r="R112" s="4"/>
      <c r="S112" s="4"/>
      <c r="T112" s="4"/>
      <c r="U112" s="4"/>
      <c r="V112" s="4"/>
      <c r="W112" s="4"/>
      <c r="X112" s="4"/>
      <c r="Y112" s="4"/>
      <c r="Z112" s="4"/>
    </row>
    <row r="113" spans="1:26" ht="15" customHeight="1">
      <c r="A113" s="5" t="s">
        <v>784</v>
      </c>
      <c r="B113" s="5" t="s">
        <v>766</v>
      </c>
      <c r="C113" s="5" t="s">
        <v>785</v>
      </c>
      <c r="D113" s="5" t="s">
        <v>474</v>
      </c>
      <c r="E113" s="5" t="s">
        <v>475</v>
      </c>
      <c r="F113" s="17">
        <v>1</v>
      </c>
      <c r="G113" s="29">
        <v>780</v>
      </c>
      <c r="H113" s="30">
        <f t="shared" si="7"/>
        <v>780</v>
      </c>
      <c r="I113" s="5" t="s">
        <v>786</v>
      </c>
      <c r="J113" s="4"/>
      <c r="K113" s="4"/>
      <c r="L113" s="4"/>
      <c r="M113" s="4"/>
      <c r="N113" s="4"/>
      <c r="O113" s="4"/>
      <c r="P113" s="4"/>
      <c r="Q113" s="4"/>
      <c r="R113" s="4"/>
      <c r="S113" s="4"/>
      <c r="T113" s="4"/>
      <c r="U113" s="4"/>
      <c r="V113" s="4"/>
      <c r="W113" s="4"/>
      <c r="X113" s="4"/>
      <c r="Y113" s="4"/>
      <c r="Z113" s="4"/>
    </row>
    <row r="114" spans="1:26" ht="15" customHeight="1">
      <c r="A114" s="5" t="s">
        <v>787</v>
      </c>
      <c r="B114" s="5" t="s">
        <v>766</v>
      </c>
      <c r="C114" s="5" t="s">
        <v>788</v>
      </c>
      <c r="D114" s="5" t="s">
        <v>474</v>
      </c>
      <c r="E114" s="5" t="s">
        <v>475</v>
      </c>
      <c r="F114" s="17">
        <v>1</v>
      </c>
      <c r="G114" s="29">
        <v>780</v>
      </c>
      <c r="H114" s="30">
        <f t="shared" si="7"/>
        <v>780</v>
      </c>
      <c r="I114" s="5" t="s">
        <v>789</v>
      </c>
      <c r="J114" s="4"/>
      <c r="K114" s="4"/>
      <c r="L114" s="4"/>
      <c r="M114" s="4"/>
      <c r="N114" s="4"/>
      <c r="O114" s="4"/>
      <c r="P114" s="4"/>
      <c r="Q114" s="4"/>
      <c r="R114" s="4"/>
      <c r="S114" s="4"/>
      <c r="T114" s="4"/>
      <c r="U114" s="4"/>
      <c r="V114" s="4"/>
      <c r="W114" s="4"/>
      <c r="X114" s="4"/>
      <c r="Y114" s="4"/>
      <c r="Z114" s="4"/>
    </row>
    <row r="115" spans="1:26" ht="15" customHeight="1">
      <c r="A115" s="58" t="s">
        <v>35</v>
      </c>
      <c r="B115" s="58"/>
      <c r="C115" s="58"/>
      <c r="D115" s="58"/>
      <c r="E115" s="58"/>
      <c r="F115" s="59"/>
      <c r="G115" s="60"/>
      <c r="H115" s="32">
        <f>SUM(H107:H114)</f>
        <v>14105</v>
      </c>
      <c r="I115" s="31"/>
      <c r="J115" s="4"/>
      <c r="K115" s="4"/>
      <c r="L115" s="4"/>
      <c r="M115" s="4"/>
      <c r="N115" s="4"/>
      <c r="O115" s="4"/>
      <c r="P115" s="4"/>
      <c r="Q115" s="4"/>
      <c r="R115" s="4"/>
      <c r="S115" s="4"/>
      <c r="T115" s="4"/>
      <c r="U115" s="4"/>
      <c r="V115" s="4"/>
      <c r="W115" s="4"/>
      <c r="X115" s="4"/>
      <c r="Y115" s="4"/>
      <c r="Z115" s="4"/>
    </row>
    <row r="116" spans="1:26" ht="15" customHeight="1">
      <c r="A116" s="5" t="s">
        <v>790</v>
      </c>
      <c r="B116" s="5" t="s">
        <v>791</v>
      </c>
      <c r="C116" s="5" t="s">
        <v>792</v>
      </c>
      <c r="D116" s="5" t="s">
        <v>485</v>
      </c>
      <c r="E116" s="5" t="s">
        <v>486</v>
      </c>
      <c r="F116" s="17">
        <v>65</v>
      </c>
      <c r="G116" s="29">
        <v>250</v>
      </c>
      <c r="H116" s="30">
        <f t="shared" ref="H116:H126" si="8">F116*G116</f>
        <v>16250</v>
      </c>
      <c r="I116" s="5" t="s">
        <v>793</v>
      </c>
      <c r="J116" s="4"/>
      <c r="K116" s="4"/>
      <c r="L116" s="4"/>
      <c r="M116" s="4"/>
      <c r="N116" s="4"/>
      <c r="O116" s="4"/>
      <c r="P116" s="4"/>
      <c r="Q116" s="4"/>
      <c r="R116" s="4"/>
      <c r="S116" s="4"/>
      <c r="T116" s="4"/>
      <c r="U116" s="4"/>
      <c r="V116" s="4"/>
      <c r="W116" s="4"/>
      <c r="X116" s="4"/>
      <c r="Y116" s="4"/>
      <c r="Z116" s="4"/>
    </row>
    <row r="117" spans="1:26" ht="15" customHeight="1">
      <c r="A117" s="5" t="s">
        <v>794</v>
      </c>
      <c r="B117" s="5" t="s">
        <v>791</v>
      </c>
      <c r="C117" s="5" t="s">
        <v>795</v>
      </c>
      <c r="D117" s="5" t="s">
        <v>485</v>
      </c>
      <c r="E117" s="5" t="s">
        <v>486</v>
      </c>
      <c r="F117" s="17">
        <v>0</v>
      </c>
      <c r="G117" s="29">
        <v>0</v>
      </c>
      <c r="H117" s="30">
        <f t="shared" si="8"/>
        <v>0</v>
      </c>
      <c r="I117" s="5" t="s">
        <v>796</v>
      </c>
      <c r="J117" s="4"/>
      <c r="K117" s="4"/>
      <c r="L117" s="4"/>
      <c r="M117" s="4"/>
      <c r="N117" s="4"/>
      <c r="O117" s="4"/>
      <c r="P117" s="4"/>
      <c r="Q117" s="4"/>
      <c r="R117" s="4"/>
      <c r="S117" s="4"/>
      <c r="T117" s="4"/>
      <c r="U117" s="4"/>
      <c r="V117" s="4"/>
      <c r="W117" s="4"/>
      <c r="X117" s="4"/>
      <c r="Y117" s="4"/>
      <c r="Z117" s="4"/>
    </row>
    <row r="118" spans="1:26" ht="15" customHeight="1">
      <c r="A118" s="5" t="s">
        <v>797</v>
      </c>
      <c r="B118" s="5" t="s">
        <v>791</v>
      </c>
      <c r="C118" s="5" t="s">
        <v>798</v>
      </c>
      <c r="D118" s="5" t="s">
        <v>581</v>
      </c>
      <c r="E118" s="5" t="s">
        <v>475</v>
      </c>
      <c r="F118" s="17">
        <v>1</v>
      </c>
      <c r="G118" s="29">
        <v>1430</v>
      </c>
      <c r="H118" s="30">
        <f t="shared" si="8"/>
        <v>1430</v>
      </c>
      <c r="I118" s="5" t="s">
        <v>799</v>
      </c>
      <c r="J118" s="4"/>
      <c r="K118" s="4"/>
      <c r="L118" s="4"/>
      <c r="M118" s="4"/>
      <c r="N118" s="4"/>
      <c r="O118" s="4"/>
      <c r="P118" s="4"/>
      <c r="Q118" s="4"/>
      <c r="R118" s="4"/>
      <c r="S118" s="4"/>
      <c r="T118" s="4"/>
      <c r="U118" s="4"/>
      <c r="V118" s="4"/>
      <c r="W118" s="4"/>
      <c r="X118" s="4"/>
      <c r="Y118" s="4"/>
      <c r="Z118" s="4"/>
    </row>
    <row r="119" spans="1:26" ht="15" customHeight="1">
      <c r="A119" s="5" t="s">
        <v>800</v>
      </c>
      <c r="B119" s="5" t="s">
        <v>791</v>
      </c>
      <c r="C119" s="5" t="s">
        <v>801</v>
      </c>
      <c r="D119" s="5" t="s">
        <v>474</v>
      </c>
      <c r="E119" s="5" t="s">
        <v>475</v>
      </c>
      <c r="F119" s="17">
        <v>1</v>
      </c>
      <c r="G119" s="29">
        <v>1170</v>
      </c>
      <c r="H119" s="30">
        <f t="shared" si="8"/>
        <v>1170</v>
      </c>
      <c r="I119" s="5" t="s">
        <v>802</v>
      </c>
      <c r="J119" s="4"/>
      <c r="K119" s="4"/>
      <c r="L119" s="4"/>
      <c r="M119" s="4"/>
      <c r="N119" s="4"/>
      <c r="O119" s="4"/>
      <c r="P119" s="4"/>
      <c r="Q119" s="4"/>
      <c r="R119" s="4"/>
      <c r="S119" s="4"/>
      <c r="T119" s="4"/>
      <c r="U119" s="4"/>
      <c r="V119" s="4"/>
      <c r="W119" s="4"/>
      <c r="X119" s="4"/>
      <c r="Y119" s="4"/>
      <c r="Z119" s="4"/>
    </row>
    <row r="120" spans="1:26" ht="24" customHeight="1">
      <c r="A120" s="5" t="s">
        <v>803</v>
      </c>
      <c r="B120" s="5" t="s">
        <v>791</v>
      </c>
      <c r="C120" s="5" t="s">
        <v>804</v>
      </c>
      <c r="D120" s="5" t="s">
        <v>474</v>
      </c>
      <c r="E120" s="5" t="s">
        <v>475</v>
      </c>
      <c r="F120" s="17">
        <v>1</v>
      </c>
      <c r="G120" s="29">
        <v>4225</v>
      </c>
      <c r="H120" s="30">
        <f t="shared" si="8"/>
        <v>4225</v>
      </c>
      <c r="I120" s="5" t="s">
        <v>805</v>
      </c>
      <c r="J120" s="4"/>
      <c r="K120" s="4"/>
      <c r="L120" s="4"/>
      <c r="M120" s="4"/>
      <c r="N120" s="4"/>
      <c r="O120" s="4"/>
      <c r="P120" s="4"/>
      <c r="Q120" s="4"/>
      <c r="R120" s="4"/>
      <c r="S120" s="4"/>
      <c r="T120" s="4"/>
      <c r="U120" s="4"/>
      <c r="V120" s="4"/>
      <c r="W120" s="4"/>
      <c r="X120" s="4"/>
      <c r="Y120" s="4"/>
      <c r="Z120" s="4"/>
    </row>
    <row r="121" spans="1:26" ht="15" customHeight="1">
      <c r="A121" s="5" t="s">
        <v>806</v>
      </c>
      <c r="B121" s="5" t="s">
        <v>791</v>
      </c>
      <c r="C121" s="5" t="s">
        <v>807</v>
      </c>
      <c r="D121" s="5" t="s">
        <v>474</v>
      </c>
      <c r="E121" s="5" t="s">
        <v>475</v>
      </c>
      <c r="F121" s="17">
        <v>1</v>
      </c>
      <c r="G121" s="29">
        <v>780</v>
      </c>
      <c r="H121" s="30">
        <f t="shared" si="8"/>
        <v>780</v>
      </c>
      <c r="I121" s="5" t="s">
        <v>808</v>
      </c>
      <c r="J121" s="4"/>
      <c r="K121" s="4"/>
      <c r="L121" s="4"/>
      <c r="M121" s="4"/>
      <c r="N121" s="4"/>
      <c r="O121" s="4"/>
      <c r="P121" s="4"/>
      <c r="Q121" s="4"/>
      <c r="R121" s="4"/>
      <c r="S121" s="4"/>
      <c r="T121" s="4"/>
      <c r="U121" s="4"/>
      <c r="V121" s="4"/>
      <c r="W121" s="4"/>
      <c r="X121" s="4"/>
      <c r="Y121" s="4"/>
      <c r="Z121" s="4"/>
    </row>
    <row r="122" spans="1:26" ht="15" customHeight="1">
      <c r="A122" s="5" t="s">
        <v>809</v>
      </c>
      <c r="B122" s="5" t="s">
        <v>791</v>
      </c>
      <c r="C122" s="5" t="s">
        <v>810</v>
      </c>
      <c r="D122" s="5" t="s">
        <v>474</v>
      </c>
      <c r="E122" s="5" t="s">
        <v>475</v>
      </c>
      <c r="F122" s="17">
        <v>1</v>
      </c>
      <c r="G122" s="29">
        <v>1950</v>
      </c>
      <c r="H122" s="30">
        <f t="shared" si="8"/>
        <v>1950</v>
      </c>
      <c r="I122" s="5" t="s">
        <v>811</v>
      </c>
      <c r="J122" s="4"/>
      <c r="K122" s="4"/>
      <c r="L122" s="4"/>
      <c r="M122" s="4"/>
      <c r="N122" s="4"/>
      <c r="O122" s="4"/>
      <c r="P122" s="4"/>
      <c r="Q122" s="4"/>
      <c r="R122" s="4"/>
      <c r="S122" s="4"/>
      <c r="T122" s="4"/>
      <c r="U122" s="4"/>
      <c r="V122" s="4"/>
      <c r="W122" s="4"/>
      <c r="X122" s="4"/>
      <c r="Y122" s="4"/>
      <c r="Z122" s="4"/>
    </row>
    <row r="123" spans="1:26" ht="15" customHeight="1">
      <c r="A123" s="5" t="s">
        <v>812</v>
      </c>
      <c r="B123" s="5" t="s">
        <v>791</v>
      </c>
      <c r="C123" s="5" t="s">
        <v>813</v>
      </c>
      <c r="D123" s="5" t="s">
        <v>474</v>
      </c>
      <c r="E123" s="5" t="s">
        <v>475</v>
      </c>
      <c r="F123" s="17">
        <v>1</v>
      </c>
      <c r="G123" s="29">
        <v>2275</v>
      </c>
      <c r="H123" s="30">
        <f t="shared" si="8"/>
        <v>2275</v>
      </c>
      <c r="I123" s="5" t="s">
        <v>814</v>
      </c>
      <c r="J123" s="4"/>
      <c r="K123" s="4"/>
      <c r="L123" s="4"/>
      <c r="M123" s="4"/>
      <c r="N123" s="4"/>
      <c r="O123" s="4"/>
      <c r="P123" s="4"/>
      <c r="Q123" s="4"/>
      <c r="R123" s="4"/>
      <c r="S123" s="4"/>
      <c r="T123" s="4"/>
      <c r="U123" s="4"/>
      <c r="V123" s="4"/>
      <c r="W123" s="4"/>
      <c r="X123" s="4"/>
      <c r="Y123" s="4"/>
      <c r="Z123" s="4"/>
    </row>
    <row r="124" spans="1:26" ht="15" customHeight="1">
      <c r="A124" s="5" t="s">
        <v>815</v>
      </c>
      <c r="B124" s="5" t="s">
        <v>791</v>
      </c>
      <c r="C124" s="5" t="s">
        <v>816</v>
      </c>
      <c r="D124" s="5" t="s">
        <v>474</v>
      </c>
      <c r="E124" s="5" t="s">
        <v>475</v>
      </c>
      <c r="F124" s="17">
        <v>1</v>
      </c>
      <c r="G124" s="29">
        <v>1820</v>
      </c>
      <c r="H124" s="30">
        <f t="shared" si="8"/>
        <v>1820</v>
      </c>
      <c r="I124" s="5" t="s">
        <v>817</v>
      </c>
      <c r="J124" s="4"/>
      <c r="K124" s="4"/>
      <c r="L124" s="4"/>
      <c r="M124" s="4"/>
      <c r="N124" s="4"/>
      <c r="O124" s="4"/>
      <c r="P124" s="4"/>
      <c r="Q124" s="4"/>
      <c r="R124" s="4"/>
      <c r="S124" s="4"/>
      <c r="T124" s="4"/>
      <c r="U124" s="4"/>
      <c r="V124" s="4"/>
      <c r="W124" s="4"/>
      <c r="X124" s="4"/>
      <c r="Y124" s="4"/>
      <c r="Z124" s="4"/>
    </row>
    <row r="125" spans="1:26" ht="15" customHeight="1">
      <c r="A125" s="5" t="s">
        <v>818</v>
      </c>
      <c r="B125" s="5" t="s">
        <v>791</v>
      </c>
      <c r="C125" s="5" t="s">
        <v>819</v>
      </c>
      <c r="D125" s="5" t="s">
        <v>474</v>
      </c>
      <c r="E125" s="5" t="s">
        <v>475</v>
      </c>
      <c r="F125" s="17">
        <v>1</v>
      </c>
      <c r="G125" s="29">
        <v>780</v>
      </c>
      <c r="H125" s="30">
        <f t="shared" si="8"/>
        <v>780</v>
      </c>
      <c r="I125" s="5" t="s">
        <v>820</v>
      </c>
      <c r="J125" s="4"/>
      <c r="K125" s="4"/>
      <c r="L125" s="4"/>
      <c r="M125" s="4"/>
      <c r="N125" s="4"/>
      <c r="O125" s="4"/>
      <c r="P125" s="4"/>
      <c r="Q125" s="4"/>
      <c r="R125" s="4"/>
      <c r="S125" s="4"/>
      <c r="T125" s="4"/>
      <c r="U125" s="4"/>
      <c r="V125" s="4"/>
      <c r="W125" s="4"/>
      <c r="X125" s="4"/>
      <c r="Y125" s="4"/>
      <c r="Z125" s="4"/>
    </row>
    <row r="126" spans="1:26" ht="24" customHeight="1">
      <c r="A126" s="5" t="s">
        <v>821</v>
      </c>
      <c r="B126" s="5" t="s">
        <v>791</v>
      </c>
      <c r="C126" s="5" t="s">
        <v>822</v>
      </c>
      <c r="D126" s="5" t="s">
        <v>823</v>
      </c>
      <c r="E126" s="5" t="s">
        <v>475</v>
      </c>
      <c r="F126" s="17">
        <v>1</v>
      </c>
      <c r="G126" s="29">
        <v>4225</v>
      </c>
      <c r="H126" s="30">
        <f t="shared" si="8"/>
        <v>4225</v>
      </c>
      <c r="I126" s="5" t="s">
        <v>824</v>
      </c>
      <c r="J126" s="4"/>
      <c r="K126" s="4"/>
      <c r="L126" s="4"/>
      <c r="M126" s="4"/>
      <c r="N126" s="4"/>
      <c r="O126" s="4"/>
      <c r="P126" s="4"/>
      <c r="Q126" s="4"/>
      <c r="R126" s="4"/>
      <c r="S126" s="4"/>
      <c r="T126" s="4"/>
      <c r="U126" s="4"/>
      <c r="V126" s="4"/>
      <c r="W126" s="4"/>
      <c r="X126" s="4"/>
      <c r="Y126" s="4"/>
      <c r="Z126" s="4"/>
    </row>
    <row r="127" spans="1:26" ht="15" customHeight="1">
      <c r="A127" s="58" t="s">
        <v>36</v>
      </c>
      <c r="B127" s="58"/>
      <c r="C127" s="58"/>
      <c r="D127" s="58"/>
      <c r="E127" s="58"/>
      <c r="F127" s="59"/>
      <c r="G127" s="60"/>
      <c r="H127" s="32">
        <f>SUM(H116:H126)</f>
        <v>34905</v>
      </c>
      <c r="I127" s="31"/>
      <c r="J127" s="4"/>
      <c r="K127" s="4"/>
      <c r="L127" s="4"/>
      <c r="M127" s="4"/>
      <c r="N127" s="4"/>
      <c r="O127" s="4"/>
      <c r="P127" s="4"/>
      <c r="Q127" s="4"/>
      <c r="R127" s="4"/>
      <c r="S127" s="4"/>
      <c r="T127" s="4"/>
      <c r="U127" s="4"/>
      <c r="V127" s="4"/>
      <c r="W127" s="4"/>
      <c r="X127" s="4"/>
      <c r="Y127" s="4"/>
      <c r="Z127" s="4"/>
    </row>
    <row r="128" spans="1:26" ht="24" customHeight="1">
      <c r="A128" s="5" t="s">
        <v>825</v>
      </c>
      <c r="B128" s="5" t="s">
        <v>130</v>
      </c>
      <c r="C128" s="5" t="s">
        <v>826</v>
      </c>
      <c r="D128" s="5" t="s">
        <v>474</v>
      </c>
      <c r="E128" s="5" t="s">
        <v>475</v>
      </c>
      <c r="F128" s="17">
        <v>1</v>
      </c>
      <c r="G128" s="29">
        <v>585</v>
      </c>
      <c r="H128" s="30">
        <f>F128*G128</f>
        <v>585</v>
      </c>
      <c r="I128" s="5" t="s">
        <v>827</v>
      </c>
      <c r="J128" s="4"/>
      <c r="K128" s="4"/>
      <c r="L128" s="4"/>
      <c r="M128" s="4"/>
      <c r="N128" s="4"/>
      <c r="O128" s="4"/>
      <c r="P128" s="4"/>
      <c r="Q128" s="4"/>
      <c r="R128" s="4"/>
      <c r="S128" s="4"/>
      <c r="T128" s="4"/>
      <c r="U128" s="4"/>
      <c r="V128" s="4"/>
      <c r="W128" s="4"/>
      <c r="X128" s="4"/>
      <c r="Y128" s="4"/>
      <c r="Z128" s="4"/>
    </row>
    <row r="129" spans="1:26" ht="15" customHeight="1">
      <c r="A129" s="5" t="s">
        <v>828</v>
      </c>
      <c r="B129" s="5" t="s">
        <v>130</v>
      </c>
      <c r="C129" s="5" t="s">
        <v>829</v>
      </c>
      <c r="D129" s="5" t="s">
        <v>474</v>
      </c>
      <c r="E129" s="5" t="s">
        <v>475</v>
      </c>
      <c r="F129" s="17">
        <v>1</v>
      </c>
      <c r="G129" s="29">
        <v>2080</v>
      </c>
      <c r="H129" s="30">
        <f>F129*G129</f>
        <v>2080</v>
      </c>
      <c r="I129" s="5" t="s">
        <v>830</v>
      </c>
      <c r="J129" s="4"/>
      <c r="K129" s="4"/>
      <c r="L129" s="4"/>
      <c r="M129" s="4"/>
      <c r="N129" s="4"/>
      <c r="O129" s="4"/>
      <c r="P129" s="4"/>
      <c r="Q129" s="4"/>
      <c r="R129" s="4"/>
      <c r="S129" s="4"/>
      <c r="T129" s="4"/>
      <c r="U129" s="4"/>
      <c r="V129" s="4"/>
      <c r="W129" s="4"/>
      <c r="X129" s="4"/>
      <c r="Y129" s="4"/>
      <c r="Z129" s="4"/>
    </row>
    <row r="130" spans="1:26" ht="15" customHeight="1">
      <c r="A130" s="5" t="s">
        <v>831</v>
      </c>
      <c r="B130" s="5" t="s">
        <v>130</v>
      </c>
      <c r="C130" s="5" t="s">
        <v>832</v>
      </c>
      <c r="D130" s="5" t="s">
        <v>474</v>
      </c>
      <c r="E130" s="5" t="s">
        <v>475</v>
      </c>
      <c r="F130" s="17">
        <v>1</v>
      </c>
      <c r="G130" s="29">
        <v>520</v>
      </c>
      <c r="H130" s="30">
        <f>F130*G130</f>
        <v>520</v>
      </c>
      <c r="I130" s="5" t="s">
        <v>833</v>
      </c>
      <c r="J130" s="4"/>
      <c r="K130" s="4"/>
      <c r="L130" s="4"/>
      <c r="M130" s="4"/>
      <c r="N130" s="4"/>
      <c r="O130" s="4"/>
      <c r="P130" s="4"/>
      <c r="Q130" s="4"/>
      <c r="R130" s="4"/>
      <c r="S130" s="4"/>
      <c r="T130" s="4"/>
      <c r="U130" s="4"/>
      <c r="V130" s="4"/>
      <c r="W130" s="4"/>
      <c r="X130" s="4"/>
      <c r="Y130" s="4"/>
      <c r="Z130" s="4"/>
    </row>
    <row r="131" spans="1:26" ht="24" customHeight="1">
      <c r="A131" s="5" t="s">
        <v>834</v>
      </c>
      <c r="B131" s="5" t="s">
        <v>130</v>
      </c>
      <c r="C131" s="5" t="s">
        <v>835</v>
      </c>
      <c r="D131" s="5" t="s">
        <v>823</v>
      </c>
      <c r="E131" s="5" t="s">
        <v>475</v>
      </c>
      <c r="F131" s="17">
        <v>1</v>
      </c>
      <c r="G131" s="29">
        <v>780</v>
      </c>
      <c r="H131" s="30">
        <f>F131*G131</f>
        <v>780</v>
      </c>
      <c r="I131" s="5" t="s">
        <v>836</v>
      </c>
      <c r="J131" s="4"/>
      <c r="K131" s="4"/>
      <c r="L131" s="4"/>
      <c r="M131" s="4"/>
      <c r="N131" s="4"/>
      <c r="O131" s="4"/>
      <c r="P131" s="4"/>
      <c r="Q131" s="4"/>
      <c r="R131" s="4"/>
      <c r="S131" s="4"/>
      <c r="T131" s="4"/>
      <c r="U131" s="4"/>
      <c r="V131" s="4"/>
      <c r="W131" s="4"/>
      <c r="X131" s="4"/>
      <c r="Y131" s="4"/>
      <c r="Z131" s="4"/>
    </row>
    <row r="132" spans="1:26" ht="15" customHeight="1">
      <c r="A132" s="5" t="s">
        <v>837</v>
      </c>
      <c r="B132" s="5" t="s">
        <v>130</v>
      </c>
      <c r="C132" s="5" t="s">
        <v>838</v>
      </c>
      <c r="D132" s="5" t="s">
        <v>474</v>
      </c>
      <c r="E132" s="5" t="s">
        <v>475</v>
      </c>
      <c r="F132" s="17">
        <v>1</v>
      </c>
      <c r="G132" s="29">
        <v>293</v>
      </c>
      <c r="H132" s="30">
        <f>F132*G132</f>
        <v>293</v>
      </c>
      <c r="I132" s="5" t="s">
        <v>839</v>
      </c>
      <c r="J132" s="4"/>
      <c r="K132" s="4"/>
      <c r="L132" s="4"/>
      <c r="M132" s="4"/>
      <c r="N132" s="4"/>
      <c r="O132" s="4"/>
      <c r="P132" s="4"/>
      <c r="Q132" s="4"/>
      <c r="R132" s="4"/>
      <c r="S132" s="4"/>
      <c r="T132" s="4"/>
      <c r="U132" s="4"/>
      <c r="V132" s="4"/>
      <c r="W132" s="4"/>
      <c r="X132" s="4"/>
      <c r="Y132" s="4"/>
      <c r="Z132" s="4"/>
    </row>
    <row r="133" spans="1:26" ht="15" customHeight="1">
      <c r="A133" s="58" t="s">
        <v>840</v>
      </c>
      <c r="B133" s="58"/>
      <c r="C133" s="58"/>
      <c r="D133" s="58"/>
      <c r="E133" s="58"/>
      <c r="F133" s="59"/>
      <c r="G133" s="60"/>
      <c r="H133" s="32">
        <f>SUM(H128:H132)</f>
        <v>4258</v>
      </c>
      <c r="I133" s="31"/>
      <c r="J133" s="4"/>
      <c r="K133" s="4"/>
      <c r="L133" s="4"/>
      <c r="M133" s="4"/>
      <c r="N133" s="4"/>
      <c r="O133" s="4"/>
      <c r="P133" s="4"/>
      <c r="Q133" s="4"/>
      <c r="R133" s="4"/>
      <c r="S133" s="4"/>
      <c r="T133" s="4"/>
      <c r="U133" s="4"/>
      <c r="V133" s="4"/>
      <c r="W133" s="4"/>
      <c r="X133" s="4"/>
      <c r="Y133" s="4"/>
      <c r="Z133" s="4"/>
    </row>
    <row r="134" spans="1:26" ht="15" customHeight="1">
      <c r="A134" s="5" t="s">
        <v>841</v>
      </c>
      <c r="B134" s="5" t="s">
        <v>842</v>
      </c>
      <c r="C134" s="5" t="s">
        <v>843</v>
      </c>
      <c r="D134" s="5" t="s">
        <v>844</v>
      </c>
      <c r="E134" s="5" t="s">
        <v>475</v>
      </c>
      <c r="F134" s="17">
        <v>1</v>
      </c>
      <c r="G134" s="29">
        <v>5525</v>
      </c>
      <c r="H134" s="30">
        <f t="shared" ref="H134:H142" si="9">F134*G134</f>
        <v>5525</v>
      </c>
      <c r="I134" s="5" t="s">
        <v>845</v>
      </c>
      <c r="J134" s="4"/>
      <c r="K134" s="4"/>
      <c r="L134" s="4"/>
      <c r="M134" s="4"/>
      <c r="N134" s="4"/>
      <c r="O134" s="4"/>
      <c r="P134" s="4"/>
      <c r="Q134" s="4"/>
      <c r="R134" s="4"/>
      <c r="S134" s="4"/>
      <c r="T134" s="4"/>
      <c r="U134" s="4"/>
      <c r="V134" s="4"/>
      <c r="W134" s="4"/>
      <c r="X134" s="4"/>
      <c r="Y134" s="4"/>
      <c r="Z134" s="4"/>
    </row>
    <row r="135" spans="1:26" ht="15" customHeight="1">
      <c r="A135" s="5" t="s">
        <v>846</v>
      </c>
      <c r="B135" s="5" t="s">
        <v>842</v>
      </c>
      <c r="C135" s="5" t="s">
        <v>847</v>
      </c>
      <c r="D135" s="5" t="s">
        <v>844</v>
      </c>
      <c r="E135" s="5" t="s">
        <v>475</v>
      </c>
      <c r="F135" s="17">
        <v>1</v>
      </c>
      <c r="G135" s="29">
        <v>2275</v>
      </c>
      <c r="H135" s="30">
        <f t="shared" si="9"/>
        <v>2275</v>
      </c>
      <c r="I135" s="5" t="s">
        <v>848</v>
      </c>
      <c r="J135" s="4"/>
      <c r="K135" s="4"/>
      <c r="L135" s="4"/>
      <c r="M135" s="4"/>
      <c r="N135" s="4"/>
      <c r="O135" s="4"/>
      <c r="P135" s="4"/>
      <c r="Q135" s="4"/>
      <c r="R135" s="4"/>
      <c r="S135" s="4"/>
      <c r="T135" s="4"/>
      <c r="U135" s="4"/>
      <c r="V135" s="4"/>
      <c r="W135" s="4"/>
      <c r="X135" s="4"/>
      <c r="Y135" s="4"/>
      <c r="Z135" s="4"/>
    </row>
    <row r="136" spans="1:26" ht="24" customHeight="1">
      <c r="A136" s="5" t="s">
        <v>849</v>
      </c>
      <c r="B136" s="5" t="s">
        <v>842</v>
      </c>
      <c r="C136" s="5" t="s">
        <v>850</v>
      </c>
      <c r="D136" s="5" t="s">
        <v>474</v>
      </c>
      <c r="E136" s="5" t="s">
        <v>475</v>
      </c>
      <c r="F136" s="17">
        <v>1</v>
      </c>
      <c r="G136" s="29">
        <v>2600</v>
      </c>
      <c r="H136" s="30">
        <f t="shared" si="9"/>
        <v>2600</v>
      </c>
      <c r="I136" s="5" t="s">
        <v>851</v>
      </c>
      <c r="J136" s="4"/>
      <c r="K136" s="4"/>
      <c r="L136" s="4"/>
      <c r="M136" s="4"/>
      <c r="N136" s="4"/>
      <c r="O136" s="4"/>
      <c r="P136" s="4"/>
      <c r="Q136" s="4"/>
      <c r="R136" s="4"/>
      <c r="S136" s="4"/>
      <c r="T136" s="4"/>
      <c r="U136" s="4"/>
      <c r="V136" s="4"/>
      <c r="W136" s="4"/>
      <c r="X136" s="4"/>
      <c r="Y136" s="4"/>
      <c r="Z136" s="4"/>
    </row>
    <row r="137" spans="1:26" ht="24" customHeight="1">
      <c r="A137" s="5" t="s">
        <v>852</v>
      </c>
      <c r="B137" s="5" t="s">
        <v>842</v>
      </c>
      <c r="C137" s="5" t="s">
        <v>853</v>
      </c>
      <c r="D137" s="5" t="s">
        <v>474</v>
      </c>
      <c r="E137" s="5" t="s">
        <v>475</v>
      </c>
      <c r="F137" s="17">
        <v>1</v>
      </c>
      <c r="G137" s="29">
        <v>2275</v>
      </c>
      <c r="H137" s="30">
        <f t="shared" si="9"/>
        <v>2275</v>
      </c>
      <c r="I137" s="5" t="s">
        <v>854</v>
      </c>
      <c r="J137" s="4"/>
      <c r="K137" s="4"/>
      <c r="L137" s="4"/>
      <c r="M137" s="4"/>
      <c r="N137" s="4"/>
      <c r="O137" s="4"/>
      <c r="P137" s="4"/>
      <c r="Q137" s="4"/>
      <c r="R137" s="4"/>
      <c r="S137" s="4"/>
      <c r="T137" s="4"/>
      <c r="U137" s="4"/>
      <c r="V137" s="4"/>
      <c r="W137" s="4"/>
      <c r="X137" s="4"/>
      <c r="Y137" s="4"/>
      <c r="Z137" s="4"/>
    </row>
    <row r="138" spans="1:26" ht="15" customHeight="1">
      <c r="A138" s="5" t="s">
        <v>855</v>
      </c>
      <c r="B138" s="5" t="s">
        <v>842</v>
      </c>
      <c r="C138" s="5" t="s">
        <v>856</v>
      </c>
      <c r="D138" s="5" t="s">
        <v>474</v>
      </c>
      <c r="E138" s="5" t="s">
        <v>475</v>
      </c>
      <c r="F138" s="17">
        <v>1</v>
      </c>
      <c r="G138" s="29">
        <v>1430</v>
      </c>
      <c r="H138" s="30">
        <f t="shared" si="9"/>
        <v>1430</v>
      </c>
      <c r="I138" s="5" t="s">
        <v>857</v>
      </c>
      <c r="J138" s="4"/>
      <c r="K138" s="4"/>
      <c r="L138" s="4"/>
      <c r="M138" s="4"/>
      <c r="N138" s="4"/>
      <c r="O138" s="4"/>
      <c r="P138" s="4"/>
      <c r="Q138" s="4"/>
      <c r="R138" s="4"/>
      <c r="S138" s="4"/>
      <c r="T138" s="4"/>
      <c r="U138" s="4"/>
      <c r="V138" s="4"/>
      <c r="W138" s="4"/>
      <c r="X138" s="4"/>
      <c r="Y138" s="4"/>
      <c r="Z138" s="4"/>
    </row>
    <row r="139" spans="1:26" ht="24" customHeight="1">
      <c r="A139" s="5" t="s">
        <v>858</v>
      </c>
      <c r="B139" s="5" t="s">
        <v>842</v>
      </c>
      <c r="C139" s="5" t="s">
        <v>859</v>
      </c>
      <c r="D139" s="5" t="s">
        <v>474</v>
      </c>
      <c r="E139" s="5" t="s">
        <v>475</v>
      </c>
      <c r="F139" s="17">
        <v>1</v>
      </c>
      <c r="G139" s="29">
        <v>1040</v>
      </c>
      <c r="H139" s="30">
        <f t="shared" si="9"/>
        <v>1040</v>
      </c>
      <c r="I139" s="5" t="s">
        <v>860</v>
      </c>
      <c r="J139" s="4"/>
      <c r="K139" s="4"/>
      <c r="L139" s="4"/>
      <c r="M139" s="4"/>
      <c r="N139" s="4"/>
      <c r="O139" s="4"/>
      <c r="P139" s="4"/>
      <c r="Q139" s="4"/>
      <c r="R139" s="4"/>
      <c r="S139" s="4"/>
      <c r="T139" s="4"/>
      <c r="U139" s="4"/>
      <c r="V139" s="4"/>
      <c r="W139" s="4"/>
      <c r="X139" s="4"/>
      <c r="Y139" s="4"/>
      <c r="Z139" s="4"/>
    </row>
    <row r="140" spans="1:26" ht="15" customHeight="1">
      <c r="A140" s="5" t="s">
        <v>861</v>
      </c>
      <c r="B140" s="5" t="s">
        <v>842</v>
      </c>
      <c r="C140" s="5" t="s">
        <v>862</v>
      </c>
      <c r="D140" s="5" t="s">
        <v>844</v>
      </c>
      <c r="E140" s="5" t="s">
        <v>475</v>
      </c>
      <c r="F140" s="17">
        <v>1</v>
      </c>
      <c r="G140" s="29">
        <v>2925</v>
      </c>
      <c r="H140" s="30">
        <f t="shared" si="9"/>
        <v>2925</v>
      </c>
      <c r="I140" s="5" t="s">
        <v>863</v>
      </c>
      <c r="J140" s="4"/>
      <c r="K140" s="4"/>
      <c r="L140" s="4"/>
      <c r="M140" s="4"/>
      <c r="N140" s="4"/>
      <c r="O140" s="4"/>
      <c r="P140" s="4"/>
      <c r="Q140" s="4"/>
      <c r="R140" s="4"/>
      <c r="S140" s="4"/>
      <c r="T140" s="4"/>
      <c r="U140" s="4"/>
      <c r="V140" s="4"/>
      <c r="W140" s="4"/>
      <c r="X140" s="4"/>
      <c r="Y140" s="4"/>
      <c r="Z140" s="4"/>
    </row>
    <row r="141" spans="1:26" ht="15" customHeight="1">
      <c r="A141" s="5" t="s">
        <v>864</v>
      </c>
      <c r="B141" s="5" t="s">
        <v>842</v>
      </c>
      <c r="C141" s="5" t="s">
        <v>865</v>
      </c>
      <c r="D141" s="5" t="s">
        <v>474</v>
      </c>
      <c r="E141" s="5" t="s">
        <v>475</v>
      </c>
      <c r="F141" s="17">
        <v>1</v>
      </c>
      <c r="G141" s="29">
        <v>975</v>
      </c>
      <c r="H141" s="30">
        <f t="shared" si="9"/>
        <v>975</v>
      </c>
      <c r="I141" s="5" t="s">
        <v>866</v>
      </c>
      <c r="J141" s="4"/>
      <c r="K141" s="4"/>
      <c r="L141" s="4"/>
      <c r="M141" s="4"/>
      <c r="N141" s="4"/>
      <c r="O141" s="4"/>
      <c r="P141" s="4"/>
      <c r="Q141" s="4"/>
      <c r="R141" s="4"/>
      <c r="S141" s="4"/>
      <c r="T141" s="4"/>
      <c r="U141" s="4"/>
      <c r="V141" s="4"/>
      <c r="W141" s="4"/>
      <c r="X141" s="4"/>
      <c r="Y141" s="4"/>
      <c r="Z141" s="4"/>
    </row>
    <row r="142" spans="1:26" ht="15" customHeight="1">
      <c r="A142" s="5" t="s">
        <v>867</v>
      </c>
      <c r="B142" s="5" t="s">
        <v>842</v>
      </c>
      <c r="C142" s="5" t="s">
        <v>868</v>
      </c>
      <c r="D142" s="5" t="s">
        <v>869</v>
      </c>
      <c r="E142" s="5" t="s">
        <v>475</v>
      </c>
      <c r="F142" s="17">
        <v>0</v>
      </c>
      <c r="G142" s="29">
        <v>0</v>
      </c>
      <c r="H142" s="30">
        <f t="shared" si="9"/>
        <v>0</v>
      </c>
      <c r="I142" s="5" t="s">
        <v>870</v>
      </c>
      <c r="J142" s="4"/>
      <c r="K142" s="4"/>
      <c r="L142" s="4"/>
      <c r="M142" s="4"/>
      <c r="N142" s="4"/>
      <c r="O142" s="4"/>
      <c r="P142" s="4"/>
      <c r="Q142" s="4"/>
      <c r="R142" s="4"/>
      <c r="S142" s="4"/>
      <c r="T142" s="4"/>
      <c r="U142" s="4"/>
      <c r="V142" s="4"/>
      <c r="W142" s="4"/>
      <c r="X142" s="4"/>
      <c r="Y142" s="4"/>
      <c r="Z142" s="4"/>
    </row>
    <row r="143" spans="1:26" ht="15" customHeight="1">
      <c r="A143" s="61" t="s">
        <v>871</v>
      </c>
      <c r="B143" s="61"/>
      <c r="C143" s="61"/>
      <c r="D143" s="61"/>
      <c r="E143" s="61"/>
      <c r="F143" s="61"/>
      <c r="G143" s="62"/>
      <c r="H143" s="35">
        <f>SUM(H134:H142)</f>
        <v>19045</v>
      </c>
      <c r="I143" s="34"/>
      <c r="J143" s="4"/>
      <c r="K143" s="4"/>
      <c r="L143" s="4"/>
      <c r="M143" s="4"/>
      <c r="N143" s="4"/>
      <c r="O143" s="4"/>
      <c r="P143" s="4"/>
      <c r="Q143" s="4"/>
      <c r="R143" s="4"/>
      <c r="S143" s="4"/>
      <c r="T143" s="4"/>
      <c r="U143" s="4"/>
      <c r="V143" s="4"/>
      <c r="W143" s="4"/>
      <c r="X143" s="4"/>
      <c r="Y143" s="4"/>
      <c r="Z143" s="4"/>
    </row>
    <row r="144" spans="1:26" ht="15" customHeight="1">
      <c r="A144" s="52" t="s">
        <v>872</v>
      </c>
      <c r="B144" s="52"/>
      <c r="C144" s="52"/>
      <c r="D144" s="52"/>
      <c r="E144" s="52"/>
      <c r="F144" s="52"/>
      <c r="G144" s="53"/>
      <c r="H144" s="36">
        <f>H22+H24+H34+H43+H49+H54+H66+H75+H85+H95+H106+H115+H127+H133+H143</f>
        <v>442825.5</v>
      </c>
      <c r="I144" s="24"/>
      <c r="J144" s="4"/>
      <c r="K144" s="4"/>
      <c r="L144" s="4"/>
      <c r="M144" s="4"/>
      <c r="N144" s="4"/>
      <c r="O144" s="4"/>
      <c r="P144" s="4"/>
      <c r="Q144" s="4"/>
      <c r="R144" s="4"/>
      <c r="S144" s="4"/>
      <c r="T144" s="4"/>
      <c r="U144" s="4"/>
      <c r="V144" s="4"/>
      <c r="W144" s="4"/>
      <c r="X144" s="4"/>
      <c r="Y144" s="4"/>
      <c r="Z144" s="4"/>
    </row>
    <row r="145" spans="1:26" ht="15" customHeight="1">
      <c r="A145" s="52" t="s">
        <v>106</v>
      </c>
      <c r="B145" s="52"/>
      <c r="C145" s="52"/>
      <c r="D145" s="52"/>
      <c r="E145" s="52"/>
      <c r="F145" s="52"/>
      <c r="G145" s="53"/>
      <c r="H145" s="37">
        <f>SUMIF($D$13:$D$142,"Cast payroll",$H$13:$H$142)*Assumptions!D12</f>
        <v>19104.147499999999</v>
      </c>
      <c r="I145" s="24"/>
      <c r="J145" s="4"/>
      <c r="K145" s="4"/>
      <c r="L145" s="4"/>
      <c r="M145" s="4"/>
      <c r="N145" s="4"/>
      <c r="O145" s="4"/>
      <c r="P145" s="4"/>
      <c r="Q145" s="4"/>
      <c r="R145" s="4"/>
      <c r="S145" s="4"/>
      <c r="T145" s="4"/>
      <c r="U145" s="4"/>
      <c r="V145" s="4"/>
      <c r="W145" s="4"/>
      <c r="X145" s="4"/>
      <c r="Y145" s="4"/>
      <c r="Z145" s="4"/>
    </row>
    <row r="146" spans="1:26" ht="15" customHeight="1">
      <c r="A146" s="52" t="s">
        <v>873</v>
      </c>
      <c r="B146" s="52"/>
      <c r="C146" s="52"/>
      <c r="D146" s="52"/>
      <c r="E146" s="52"/>
      <c r="F146" s="52"/>
      <c r="G146" s="53"/>
      <c r="H146" s="37">
        <f>SUMIF($D$13:$D$142,"Crew payroll",$H$13:$H$142)*Assumptions!D13</f>
        <v>18148.79</v>
      </c>
      <c r="I146" s="24"/>
      <c r="J146" s="4"/>
      <c r="K146" s="4"/>
      <c r="L146" s="4"/>
      <c r="M146" s="4"/>
      <c r="N146" s="4"/>
      <c r="O146" s="4"/>
      <c r="P146" s="4"/>
      <c r="Q146" s="4"/>
      <c r="R146" s="4"/>
      <c r="S146" s="4"/>
      <c r="T146" s="4"/>
      <c r="U146" s="4"/>
      <c r="V146" s="4"/>
      <c r="W146" s="4"/>
      <c r="X146" s="4"/>
      <c r="Y146" s="4"/>
      <c r="Z146" s="4"/>
    </row>
    <row r="147" spans="1:26" ht="15" customHeight="1">
      <c r="A147" s="52" t="s">
        <v>112</v>
      </c>
      <c r="B147" s="52"/>
      <c r="C147" s="52"/>
      <c r="D147" s="52"/>
      <c r="E147" s="52"/>
      <c r="F147" s="52"/>
      <c r="G147" s="53"/>
      <c r="H147" s="37">
        <f>(SUMIF($D$13:$D$142,"Cast payroll",$H$13:$H$142)+SUMIF($D$13:$D$142,"Crew payroll",$H$13:$H$142))*Assumptions!D14</f>
        <v>6346.1375000000007</v>
      </c>
      <c r="I147" s="24"/>
      <c r="J147" s="4"/>
      <c r="K147" s="4"/>
      <c r="L147" s="4"/>
      <c r="M147" s="4"/>
      <c r="N147" s="4"/>
      <c r="O147" s="4"/>
      <c r="P147" s="4"/>
      <c r="Q147" s="4"/>
      <c r="R147" s="4"/>
      <c r="S147" s="4"/>
      <c r="T147" s="4"/>
      <c r="U147" s="4"/>
      <c r="V147" s="4"/>
      <c r="W147" s="4"/>
      <c r="X147" s="4"/>
      <c r="Y147" s="4"/>
      <c r="Z147" s="4"/>
    </row>
    <row r="148" spans="1:26" ht="15" customHeight="1">
      <c r="A148" s="52" t="s">
        <v>874</v>
      </c>
      <c r="B148" s="52"/>
      <c r="C148" s="52"/>
      <c r="D148" s="52"/>
      <c r="E148" s="52"/>
      <c r="F148" s="52"/>
      <c r="G148" s="53"/>
      <c r="H148" s="37">
        <f>SUM(H144:H147)</f>
        <v>486424.57500000001</v>
      </c>
      <c r="I148" s="24"/>
      <c r="J148" s="4"/>
      <c r="K148" s="4"/>
      <c r="L148" s="4"/>
      <c r="M148" s="4"/>
      <c r="N148" s="4"/>
      <c r="O148" s="4"/>
      <c r="P148" s="4"/>
      <c r="Q148" s="4"/>
      <c r="R148" s="4"/>
      <c r="S148" s="4"/>
      <c r="T148" s="4"/>
      <c r="U148" s="4"/>
      <c r="V148" s="4"/>
      <c r="W148" s="4"/>
      <c r="X148" s="4"/>
      <c r="Y148" s="4"/>
      <c r="Z148" s="4"/>
    </row>
    <row r="149" spans="1:26" ht="15" customHeight="1">
      <c r="A149" s="52" t="s">
        <v>119</v>
      </c>
      <c r="B149" s="52"/>
      <c r="C149" s="52"/>
      <c r="D149" s="52"/>
      <c r="E149" s="52"/>
      <c r="F149" s="52"/>
      <c r="G149" s="53"/>
      <c r="H149" s="37">
        <f>H148*Assumptions!D16</f>
        <v>0</v>
      </c>
      <c r="I149" s="24"/>
      <c r="J149" s="4"/>
      <c r="K149" s="4"/>
      <c r="L149" s="4"/>
      <c r="M149" s="4"/>
      <c r="N149" s="4"/>
      <c r="O149" s="4"/>
      <c r="P149" s="4"/>
      <c r="Q149" s="4"/>
      <c r="R149" s="4"/>
      <c r="S149" s="4"/>
      <c r="T149" s="4"/>
      <c r="U149" s="4"/>
      <c r="V149" s="4"/>
      <c r="W149" s="4"/>
      <c r="X149" s="4"/>
      <c r="Y149" s="4"/>
      <c r="Z149" s="4"/>
    </row>
    <row r="150" spans="1:26" ht="15" customHeight="1">
      <c r="A150" s="54" t="s">
        <v>875</v>
      </c>
      <c r="B150" s="54"/>
      <c r="C150" s="54"/>
      <c r="D150" s="54"/>
      <c r="E150" s="54"/>
      <c r="F150" s="54"/>
      <c r="G150" s="55"/>
      <c r="H150" s="39">
        <f>(H148+H149)*Assumptions!D15</f>
        <v>24321.228750000002</v>
      </c>
      <c r="I150" s="38"/>
      <c r="J150" s="4"/>
      <c r="K150" s="4"/>
      <c r="L150" s="4"/>
      <c r="M150" s="4"/>
      <c r="N150" s="4"/>
      <c r="O150" s="4"/>
      <c r="P150" s="4"/>
      <c r="Q150" s="4"/>
      <c r="R150" s="4"/>
      <c r="S150" s="4"/>
      <c r="T150" s="4"/>
      <c r="U150" s="4"/>
      <c r="V150" s="4"/>
      <c r="W150" s="4"/>
      <c r="X150" s="4"/>
      <c r="Y150" s="4"/>
      <c r="Z150" s="4"/>
    </row>
    <row r="151" spans="1:26" ht="15" customHeight="1">
      <c r="A151" s="56" t="s">
        <v>876</v>
      </c>
      <c r="B151" s="56"/>
      <c r="C151" s="56"/>
      <c r="D151" s="56"/>
      <c r="E151" s="56"/>
      <c r="F151" s="56"/>
      <c r="G151" s="57"/>
      <c r="H151" s="41">
        <f>H148+H149+H150</f>
        <v>510745.80375000002</v>
      </c>
      <c r="I151" s="40"/>
      <c r="J151" s="4"/>
      <c r="K151" s="4"/>
      <c r="L151" s="4"/>
      <c r="M151" s="4"/>
      <c r="N151" s="4"/>
      <c r="O151" s="4"/>
      <c r="P151" s="4"/>
      <c r="Q151" s="4"/>
      <c r="R151" s="4"/>
      <c r="S151" s="4"/>
      <c r="T151" s="4"/>
      <c r="U151" s="4"/>
      <c r="V151" s="4"/>
      <c r="W151" s="4"/>
      <c r="X151" s="4"/>
      <c r="Y151" s="4"/>
      <c r="Z151" s="4"/>
    </row>
    <row r="152" spans="1:26">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spans="1:26">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spans="1:26">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spans="1:26">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spans="1:26">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spans="1:26">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spans="1:26">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spans="1:26">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spans="1:26">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spans="1:26">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spans="1:26">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spans="1:26">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spans="1:26">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spans="1:26">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spans="1:26">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spans="1:26">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spans="1:26">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spans="1:26">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spans="1:26">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spans="1:26">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spans="1:26">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spans="1:26">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spans="1:26">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spans="1:26">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spans="1:26">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spans="1:26">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spans="1:26">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spans="1:26">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spans="1:26">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spans="1:26">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spans="1:26">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spans="1:26">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spans="1:26">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spans="1:26">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spans="1:26">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spans="1:26">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spans="1:26">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spans="1:26">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spans="1:26">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spans="1:26">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spans="1:26">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spans="1:26">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spans="1:26">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spans="1:26">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spans="1:26">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spans="1:26">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spans="1:26">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spans="1:26">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spans="1:26">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spans="1:26">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spans="1:26">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spans="1:26">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spans="1:26">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spans="1:26">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spans="1:26">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spans="1:26">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spans="1:26">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spans="1:26">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spans="1:26">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spans="1:26">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spans="1:26">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spans="1:26">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spans="1:26">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spans="1:26">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spans="1:26">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spans="1:26">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spans="1:26">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spans="1:26">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spans="1:26">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spans="1:26">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spans="1:26">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spans="1:26">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spans="1:26">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spans="1:26">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spans="1:26">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spans="1:26">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spans="1:26">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spans="1:26">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spans="1:26">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spans="1:26">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spans="1:26">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spans="1:26">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spans="1:26">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spans="1:26">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spans="1:26">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spans="1:26">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spans="1:26">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spans="1:26">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spans="1:26">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spans="1:26">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spans="1:26">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spans="1:26">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spans="1:26">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spans="1:26">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spans="1:26">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spans="1:26">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spans="1:26">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spans="1:26">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spans="1:26">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sheetData>
  <mergeCells count="25">
    <mergeCell ref="A1:I1"/>
    <mergeCell ref="A2:I2"/>
    <mergeCell ref="A22:G22"/>
    <mergeCell ref="A24:G24"/>
    <mergeCell ref="A34:G34"/>
    <mergeCell ref="A43:G43"/>
    <mergeCell ref="A49:G49"/>
    <mergeCell ref="A54:G54"/>
    <mergeCell ref="A66:G66"/>
    <mergeCell ref="A75:G75"/>
    <mergeCell ref="A85:G85"/>
    <mergeCell ref="A95:G95"/>
    <mergeCell ref="A106:G106"/>
    <mergeCell ref="A115:G115"/>
    <mergeCell ref="A127:G127"/>
    <mergeCell ref="A133:G133"/>
    <mergeCell ref="A143:G143"/>
    <mergeCell ref="A144:G144"/>
    <mergeCell ref="A145:G145"/>
    <mergeCell ref="A146:G146"/>
    <mergeCell ref="A147:G147"/>
    <mergeCell ref="A148:G148"/>
    <mergeCell ref="A149:G149"/>
    <mergeCell ref="A150:G150"/>
    <mergeCell ref="A151:G151"/>
  </mergeCells>
  <conditionalFormatting sqref="B8">
    <cfRule type="containsText" dxfId="11" priority="1" operator="containsText" text="WITHIN"/>
    <cfRule type="containsText" dxfId="10" priority="2" operator="containsText" text="REVIEW"/>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250"/>
  <sheetViews>
    <sheetView showGridLines="0" workbookViewId="0">
      <selection sqref="A1:I1"/>
    </sheetView>
  </sheetViews>
  <sheetFormatPr defaultRowHeight="14"/>
  <cols>
    <col min="1" max="1" width="12" customWidth="1"/>
    <col min="2" max="2" width="28" customWidth="1"/>
    <col min="3" max="3" width="43" customWidth="1"/>
    <col min="4" max="4" width="23" customWidth="1"/>
    <col min="5" max="5" width="17" customWidth="1"/>
    <col min="6" max="8" width="14" customWidth="1"/>
    <col min="9" max="9" width="52" customWidth="1"/>
  </cols>
  <sheetData>
    <row r="1" spans="1:26" ht="30" customHeight="1">
      <c r="A1" s="44" t="s">
        <v>877</v>
      </c>
      <c r="B1" s="44"/>
      <c r="C1" s="44"/>
      <c r="D1" s="44"/>
      <c r="E1" s="44"/>
      <c r="F1" s="44"/>
      <c r="G1" s="44"/>
      <c r="H1" s="44"/>
      <c r="I1" s="44"/>
      <c r="J1" s="4"/>
      <c r="K1" s="4"/>
      <c r="L1" s="4"/>
      <c r="M1" s="4"/>
      <c r="N1" s="4"/>
      <c r="O1" s="4"/>
      <c r="P1" s="4"/>
      <c r="Q1" s="4"/>
      <c r="R1" s="4"/>
      <c r="S1" s="4"/>
      <c r="T1" s="4"/>
      <c r="U1" s="4"/>
      <c r="V1" s="4"/>
      <c r="W1" s="4"/>
      <c r="X1" s="4"/>
      <c r="Y1" s="4"/>
      <c r="Z1" s="4"/>
    </row>
    <row r="2" spans="1:26" ht="36" customHeight="1">
      <c r="A2" s="45" t="s">
        <v>878</v>
      </c>
      <c r="B2" s="45"/>
      <c r="C2" s="45"/>
      <c r="D2" s="45"/>
      <c r="E2" s="45"/>
      <c r="F2" s="45"/>
      <c r="G2" s="45"/>
      <c r="H2" s="45"/>
      <c r="I2" s="45"/>
      <c r="J2" s="4"/>
      <c r="K2" s="4"/>
      <c r="L2" s="4"/>
      <c r="M2" s="4"/>
      <c r="N2" s="4"/>
      <c r="O2" s="4"/>
      <c r="P2" s="4"/>
      <c r="Q2" s="4"/>
      <c r="R2" s="4"/>
      <c r="S2" s="4"/>
      <c r="T2" s="4"/>
      <c r="U2" s="4"/>
      <c r="V2" s="4"/>
      <c r="W2" s="4"/>
      <c r="X2" s="4"/>
      <c r="Y2" s="4"/>
      <c r="Z2" s="4"/>
    </row>
    <row r="3" spans="1:26">
      <c r="A3" s="4"/>
      <c r="B3" s="4"/>
      <c r="C3" s="4"/>
      <c r="D3" s="4"/>
      <c r="E3" s="4"/>
      <c r="F3" s="4"/>
      <c r="G3" s="4"/>
      <c r="H3" s="4"/>
      <c r="I3" s="4"/>
      <c r="J3" s="4"/>
      <c r="K3" s="4"/>
      <c r="L3" s="4"/>
      <c r="M3" s="4"/>
      <c r="N3" s="4"/>
      <c r="O3" s="4"/>
      <c r="P3" s="4"/>
      <c r="Q3" s="4"/>
      <c r="R3" s="4"/>
      <c r="S3" s="4"/>
      <c r="T3" s="4"/>
      <c r="U3" s="4"/>
      <c r="V3" s="4"/>
      <c r="W3" s="4"/>
      <c r="X3" s="4"/>
      <c r="Y3" s="4"/>
      <c r="Z3" s="4"/>
    </row>
    <row r="4" spans="1:26" ht="15" customHeight="1">
      <c r="A4" s="24" t="s">
        <v>1</v>
      </c>
      <c r="B4" s="25" t="s">
        <v>12</v>
      </c>
      <c r="C4" s="4"/>
      <c r="D4" s="4"/>
      <c r="E4" s="4"/>
      <c r="F4" s="4"/>
      <c r="G4" s="4"/>
      <c r="H4" s="4"/>
      <c r="I4" s="4"/>
      <c r="J4" s="4"/>
      <c r="K4" s="4"/>
      <c r="L4" s="4"/>
      <c r="M4" s="4"/>
      <c r="N4" s="4"/>
      <c r="O4" s="4"/>
      <c r="P4" s="4"/>
      <c r="Q4" s="4"/>
      <c r="R4" s="4"/>
      <c r="S4" s="4"/>
      <c r="T4" s="4"/>
      <c r="U4" s="4"/>
      <c r="V4" s="4"/>
      <c r="W4" s="4"/>
      <c r="X4" s="4"/>
      <c r="Y4" s="4"/>
      <c r="Z4" s="4"/>
    </row>
    <row r="5" spans="1:26" ht="15" customHeight="1">
      <c r="A5" s="24" t="s">
        <v>3</v>
      </c>
      <c r="B5" s="26">
        <v>20</v>
      </c>
      <c r="C5" s="4"/>
      <c r="D5" s="4"/>
      <c r="E5" s="4"/>
      <c r="F5" s="4"/>
      <c r="G5" s="4"/>
      <c r="H5" s="4"/>
      <c r="I5" s="4"/>
      <c r="J5" s="4"/>
      <c r="K5" s="4"/>
      <c r="L5" s="4"/>
      <c r="M5" s="4"/>
      <c r="N5" s="4"/>
      <c r="O5" s="4"/>
      <c r="P5" s="4"/>
      <c r="Q5" s="4"/>
      <c r="R5" s="4"/>
      <c r="S5" s="4"/>
      <c r="T5" s="4"/>
      <c r="U5" s="4"/>
      <c r="V5" s="4"/>
      <c r="W5" s="4"/>
      <c r="X5" s="4"/>
      <c r="Y5" s="4"/>
      <c r="Z5" s="4"/>
    </row>
    <row r="6" spans="1:26" ht="48" customHeight="1">
      <c r="A6" s="24" t="s">
        <v>459</v>
      </c>
      <c r="B6" s="25" t="s">
        <v>14</v>
      </c>
      <c r="C6" s="4"/>
      <c r="D6" s="4"/>
      <c r="E6" s="4"/>
      <c r="F6" s="4"/>
      <c r="G6" s="4"/>
      <c r="H6" s="4"/>
      <c r="I6" s="4"/>
      <c r="J6" s="4"/>
      <c r="K6" s="4"/>
      <c r="L6" s="4"/>
      <c r="M6" s="4"/>
      <c r="N6" s="4"/>
      <c r="O6" s="4"/>
      <c r="P6" s="4"/>
      <c r="Q6" s="4"/>
      <c r="R6" s="4"/>
      <c r="S6" s="4"/>
      <c r="T6" s="4"/>
      <c r="U6" s="4"/>
      <c r="V6" s="4"/>
      <c r="W6" s="4"/>
      <c r="X6" s="4"/>
      <c r="Y6" s="4"/>
      <c r="Z6" s="4"/>
    </row>
    <row r="7" spans="1:26" ht="15" customHeight="1">
      <c r="A7" s="24" t="s">
        <v>460</v>
      </c>
      <c r="B7" s="27">
        <v>3000000</v>
      </c>
      <c r="C7" s="4"/>
      <c r="D7" s="4"/>
      <c r="E7" s="4"/>
      <c r="F7" s="4"/>
      <c r="G7" s="4"/>
      <c r="H7" s="4"/>
      <c r="I7" s="4"/>
      <c r="J7" s="4"/>
      <c r="K7" s="4"/>
      <c r="L7" s="4"/>
      <c r="M7" s="4"/>
      <c r="N7" s="4"/>
      <c r="O7" s="4"/>
      <c r="P7" s="4"/>
      <c r="Q7" s="4"/>
      <c r="R7" s="4"/>
      <c r="S7" s="4"/>
      <c r="T7" s="4"/>
      <c r="U7" s="4"/>
      <c r="V7" s="4"/>
      <c r="W7" s="4"/>
      <c r="X7" s="4"/>
      <c r="Y7" s="4"/>
      <c r="Z7" s="4"/>
    </row>
    <row r="8" spans="1:26" ht="15" customHeight="1">
      <c r="A8" s="24" t="s">
        <v>461</v>
      </c>
      <c r="B8" s="27" t="str">
        <f>IF(B9&lt;=B7,"WITHIN STATED RANGE","RECLASSIFY / REVIEW")</f>
        <v>WITHIN STATED RANGE</v>
      </c>
      <c r="C8" s="4"/>
      <c r="D8" s="4"/>
      <c r="E8" s="4"/>
      <c r="F8" s="4"/>
      <c r="G8" s="4"/>
      <c r="H8" s="4"/>
      <c r="I8" s="4"/>
      <c r="J8" s="4"/>
      <c r="K8" s="4"/>
      <c r="L8" s="4"/>
      <c r="M8" s="4"/>
      <c r="N8" s="4"/>
      <c r="O8" s="4"/>
      <c r="P8" s="4"/>
      <c r="Q8" s="4"/>
      <c r="R8" s="4"/>
      <c r="S8" s="4"/>
      <c r="T8" s="4"/>
      <c r="U8" s="4"/>
      <c r="V8" s="4"/>
      <c r="W8" s="4"/>
      <c r="X8" s="4"/>
      <c r="Y8" s="4"/>
      <c r="Z8" s="4"/>
    </row>
    <row r="9" spans="1:26" ht="15" customHeight="1">
      <c r="A9" s="24" t="s">
        <v>462</v>
      </c>
      <c r="B9" s="28">
        <f>H151</f>
        <v>2066613.4497999998</v>
      </c>
      <c r="C9" s="4"/>
      <c r="D9" s="4"/>
      <c r="E9" s="4"/>
      <c r="F9" s="4"/>
      <c r="G9" s="4"/>
      <c r="H9" s="4"/>
      <c r="I9" s="4"/>
      <c r="J9" s="4"/>
      <c r="K9" s="4"/>
      <c r="L9" s="4"/>
      <c r="M9" s="4"/>
      <c r="N9" s="4"/>
      <c r="O9" s="4"/>
      <c r="P9" s="4"/>
      <c r="Q9" s="4"/>
      <c r="R9" s="4"/>
      <c r="S9" s="4"/>
      <c r="T9" s="4"/>
      <c r="U9" s="4"/>
      <c r="V9" s="4"/>
      <c r="W9" s="4"/>
      <c r="X9" s="4"/>
      <c r="Y9" s="4"/>
      <c r="Z9" s="4"/>
    </row>
    <row r="10" spans="1:26" ht="15" customHeight="1">
      <c r="A10" s="4"/>
      <c r="B10" s="4"/>
      <c r="C10" s="4"/>
      <c r="D10" s="4"/>
      <c r="E10" s="4"/>
      <c r="F10" s="4"/>
      <c r="G10" s="4"/>
      <c r="H10" s="4"/>
      <c r="I10" s="4"/>
      <c r="J10" s="4"/>
      <c r="K10" s="4"/>
      <c r="L10" s="4"/>
      <c r="M10" s="4"/>
      <c r="N10" s="4"/>
      <c r="O10" s="4"/>
      <c r="P10" s="4"/>
      <c r="Q10" s="4"/>
      <c r="R10" s="4"/>
      <c r="S10" s="4"/>
      <c r="T10" s="4"/>
      <c r="U10" s="4"/>
      <c r="V10" s="4"/>
      <c r="W10" s="4"/>
      <c r="X10" s="4"/>
      <c r="Y10" s="4"/>
      <c r="Z10" s="4"/>
    </row>
    <row r="11" spans="1:26" ht="15" customHeight="1">
      <c r="A11" s="4"/>
      <c r="B11" s="4"/>
      <c r="C11" s="4"/>
      <c r="D11" s="4"/>
      <c r="E11" s="4"/>
      <c r="F11" s="4"/>
      <c r="G11" s="4"/>
      <c r="H11" s="4"/>
      <c r="I11" s="4"/>
      <c r="J11" s="4"/>
      <c r="K11" s="4"/>
      <c r="L11" s="4"/>
      <c r="M11" s="4"/>
      <c r="N11" s="4"/>
      <c r="O11" s="4"/>
      <c r="P11" s="4"/>
      <c r="Q11" s="4"/>
      <c r="R11" s="4"/>
      <c r="S11" s="4"/>
      <c r="T11" s="4"/>
      <c r="U11" s="4"/>
      <c r="V11" s="4"/>
      <c r="W11" s="4"/>
      <c r="X11" s="4"/>
      <c r="Y11" s="4"/>
      <c r="Z11" s="4"/>
    </row>
    <row r="12" spans="1:26" ht="15" customHeight="1">
      <c r="A12" s="1" t="s">
        <v>463</v>
      </c>
      <c r="B12" s="2" t="s">
        <v>464</v>
      </c>
      <c r="C12" s="2" t="s">
        <v>465</v>
      </c>
      <c r="D12" s="2" t="s">
        <v>466</v>
      </c>
      <c r="E12" s="2" t="s">
        <v>467</v>
      </c>
      <c r="F12" s="2" t="s">
        <v>468</v>
      </c>
      <c r="G12" s="2" t="s">
        <v>340</v>
      </c>
      <c r="H12" s="2" t="s">
        <v>469</v>
      </c>
      <c r="I12" s="3" t="s">
        <v>470</v>
      </c>
      <c r="J12" s="4"/>
      <c r="K12" s="4"/>
      <c r="L12" s="4"/>
      <c r="M12" s="4"/>
      <c r="N12" s="4"/>
      <c r="O12" s="4"/>
      <c r="P12" s="4"/>
      <c r="Q12" s="4"/>
      <c r="R12" s="4"/>
      <c r="S12" s="4"/>
      <c r="T12" s="4"/>
      <c r="U12" s="4"/>
      <c r="V12" s="4"/>
      <c r="W12" s="4"/>
      <c r="X12" s="4"/>
      <c r="Y12" s="4"/>
      <c r="Z12" s="4"/>
    </row>
    <row r="13" spans="1:26" ht="24" customHeight="1">
      <c r="A13" s="5" t="s">
        <v>471</v>
      </c>
      <c r="B13" s="5" t="s">
        <v>472</v>
      </c>
      <c r="C13" s="5" t="s">
        <v>473</v>
      </c>
      <c r="D13" s="5" t="s">
        <v>474</v>
      </c>
      <c r="E13" s="5" t="s">
        <v>475</v>
      </c>
      <c r="F13" s="17">
        <v>1</v>
      </c>
      <c r="G13" s="29">
        <v>6000</v>
      </c>
      <c r="H13" s="30">
        <f t="shared" ref="H13:H21" si="0">F13*G13</f>
        <v>6000</v>
      </c>
      <c r="I13" s="5" t="s">
        <v>476</v>
      </c>
      <c r="J13" s="4"/>
      <c r="K13" s="4"/>
      <c r="L13" s="4"/>
      <c r="M13" s="4"/>
      <c r="N13" s="4"/>
      <c r="O13" s="4"/>
      <c r="P13" s="4"/>
      <c r="Q13" s="4"/>
      <c r="R13" s="4"/>
      <c r="S13" s="4"/>
      <c r="T13" s="4"/>
      <c r="U13" s="4"/>
      <c r="V13" s="4"/>
      <c r="W13" s="4"/>
      <c r="X13" s="4"/>
      <c r="Y13" s="4"/>
      <c r="Z13" s="4"/>
    </row>
    <row r="14" spans="1:26" ht="24" customHeight="1">
      <c r="A14" s="5" t="s">
        <v>477</v>
      </c>
      <c r="B14" s="5" t="s">
        <v>472</v>
      </c>
      <c r="C14" s="5" t="s">
        <v>478</v>
      </c>
      <c r="D14" s="5" t="s">
        <v>474</v>
      </c>
      <c r="E14" s="5" t="s">
        <v>475</v>
      </c>
      <c r="F14" s="17">
        <v>1</v>
      </c>
      <c r="G14" s="29">
        <v>9000</v>
      </c>
      <c r="H14" s="30">
        <f t="shared" si="0"/>
        <v>9000</v>
      </c>
      <c r="I14" s="5" t="s">
        <v>479</v>
      </c>
      <c r="J14" s="4"/>
      <c r="K14" s="4"/>
      <c r="L14" s="4"/>
      <c r="M14" s="4"/>
      <c r="N14" s="4"/>
      <c r="O14" s="4"/>
      <c r="P14" s="4"/>
      <c r="Q14" s="4"/>
      <c r="R14" s="4"/>
      <c r="S14" s="4"/>
      <c r="T14" s="4"/>
      <c r="U14" s="4"/>
      <c r="V14" s="4"/>
      <c r="W14" s="4"/>
      <c r="X14" s="4"/>
      <c r="Y14" s="4"/>
      <c r="Z14" s="4"/>
    </row>
    <row r="15" spans="1:26" ht="24" customHeight="1">
      <c r="A15" s="5" t="s">
        <v>480</v>
      </c>
      <c r="B15" s="5" t="s">
        <v>472</v>
      </c>
      <c r="C15" s="5" t="s">
        <v>481</v>
      </c>
      <c r="D15" s="5" t="s">
        <v>474</v>
      </c>
      <c r="E15" s="5" t="s">
        <v>475</v>
      </c>
      <c r="F15" s="17">
        <v>1</v>
      </c>
      <c r="G15" s="29">
        <v>4500</v>
      </c>
      <c r="H15" s="30">
        <f t="shared" si="0"/>
        <v>4500</v>
      </c>
      <c r="I15" s="5" t="s">
        <v>482</v>
      </c>
      <c r="J15" s="4"/>
      <c r="K15" s="4"/>
      <c r="L15" s="4"/>
      <c r="M15" s="4"/>
      <c r="N15" s="4"/>
      <c r="O15" s="4"/>
      <c r="P15" s="4"/>
      <c r="Q15" s="4"/>
      <c r="R15" s="4"/>
      <c r="S15" s="4"/>
      <c r="T15" s="4"/>
      <c r="U15" s="4"/>
      <c r="V15" s="4"/>
      <c r="W15" s="4"/>
      <c r="X15" s="4"/>
      <c r="Y15" s="4"/>
      <c r="Z15" s="4"/>
    </row>
    <row r="16" spans="1:26" ht="24" customHeight="1">
      <c r="A16" s="5" t="s">
        <v>483</v>
      </c>
      <c r="B16" s="5" t="s">
        <v>472</v>
      </c>
      <c r="C16" s="5" t="s">
        <v>484</v>
      </c>
      <c r="D16" s="5" t="s">
        <v>485</v>
      </c>
      <c r="E16" s="5" t="s">
        <v>486</v>
      </c>
      <c r="F16" s="17">
        <v>18</v>
      </c>
      <c r="G16" s="29">
        <v>400</v>
      </c>
      <c r="H16" s="30">
        <f t="shared" si="0"/>
        <v>7200</v>
      </c>
      <c r="I16" s="5" t="s">
        <v>487</v>
      </c>
      <c r="J16" s="4"/>
      <c r="K16" s="4"/>
      <c r="L16" s="4"/>
      <c r="M16" s="4"/>
      <c r="N16" s="4"/>
      <c r="O16" s="4"/>
      <c r="P16" s="4"/>
      <c r="Q16" s="4"/>
      <c r="R16" s="4"/>
      <c r="S16" s="4"/>
      <c r="T16" s="4"/>
      <c r="U16" s="4"/>
      <c r="V16" s="4"/>
      <c r="W16" s="4"/>
      <c r="X16" s="4"/>
      <c r="Y16" s="4"/>
      <c r="Z16" s="4"/>
    </row>
    <row r="17" spans="1:26" ht="15" customHeight="1">
      <c r="A17" s="5" t="s">
        <v>488</v>
      </c>
      <c r="B17" s="5" t="s">
        <v>472</v>
      </c>
      <c r="C17" s="5" t="s">
        <v>489</v>
      </c>
      <c r="D17" s="5" t="s">
        <v>485</v>
      </c>
      <c r="E17" s="5" t="s">
        <v>490</v>
      </c>
      <c r="F17" s="17">
        <v>1</v>
      </c>
      <c r="G17" s="29">
        <v>25000</v>
      </c>
      <c r="H17" s="30">
        <f t="shared" si="0"/>
        <v>25000</v>
      </c>
      <c r="I17" s="5" t="s">
        <v>491</v>
      </c>
      <c r="J17" s="4"/>
      <c r="K17" s="4"/>
      <c r="L17" s="4"/>
      <c r="M17" s="4"/>
      <c r="N17" s="4"/>
      <c r="O17" s="4"/>
      <c r="P17" s="4"/>
      <c r="Q17" s="4"/>
      <c r="R17" s="4"/>
      <c r="S17" s="4"/>
      <c r="T17" s="4"/>
      <c r="U17" s="4"/>
      <c r="V17" s="4"/>
      <c r="W17" s="4"/>
      <c r="X17" s="4"/>
      <c r="Y17" s="4"/>
      <c r="Z17" s="4"/>
    </row>
    <row r="18" spans="1:26" ht="24" customHeight="1">
      <c r="A18" s="5" t="s">
        <v>492</v>
      </c>
      <c r="B18" s="5" t="s">
        <v>472</v>
      </c>
      <c r="C18" s="5" t="s">
        <v>493</v>
      </c>
      <c r="D18" s="5" t="s">
        <v>485</v>
      </c>
      <c r="E18" s="5" t="s">
        <v>490</v>
      </c>
      <c r="F18" s="17">
        <v>1</v>
      </c>
      <c r="G18" s="29">
        <v>30000</v>
      </c>
      <c r="H18" s="30">
        <f t="shared" si="0"/>
        <v>30000</v>
      </c>
      <c r="I18" s="5" t="s">
        <v>494</v>
      </c>
      <c r="J18" s="4"/>
      <c r="K18" s="4"/>
      <c r="L18" s="4"/>
      <c r="M18" s="4"/>
      <c r="N18" s="4"/>
      <c r="O18" s="4"/>
      <c r="P18" s="4"/>
      <c r="Q18" s="4"/>
      <c r="R18" s="4"/>
      <c r="S18" s="4"/>
      <c r="T18" s="4"/>
      <c r="U18" s="4"/>
      <c r="V18" s="4"/>
      <c r="W18" s="4"/>
      <c r="X18" s="4"/>
      <c r="Y18" s="4"/>
      <c r="Z18" s="4"/>
    </row>
    <row r="19" spans="1:26" ht="24" customHeight="1">
      <c r="A19" s="5" t="s">
        <v>495</v>
      </c>
      <c r="B19" s="5" t="s">
        <v>472</v>
      </c>
      <c r="C19" s="5" t="s">
        <v>496</v>
      </c>
      <c r="D19" s="5" t="s">
        <v>485</v>
      </c>
      <c r="E19" s="5" t="s">
        <v>475</v>
      </c>
      <c r="F19" s="17">
        <v>1</v>
      </c>
      <c r="G19" s="29">
        <v>10000</v>
      </c>
      <c r="H19" s="30">
        <f t="shared" si="0"/>
        <v>10000</v>
      </c>
      <c r="I19" s="5" t="s">
        <v>497</v>
      </c>
      <c r="J19" s="4"/>
      <c r="K19" s="4"/>
      <c r="L19" s="4"/>
      <c r="M19" s="4"/>
      <c r="N19" s="4"/>
      <c r="O19" s="4"/>
      <c r="P19" s="4"/>
      <c r="Q19" s="4"/>
      <c r="R19" s="4"/>
      <c r="S19" s="4"/>
      <c r="T19" s="4"/>
      <c r="U19" s="4"/>
      <c r="V19" s="4"/>
      <c r="W19" s="4"/>
      <c r="X19" s="4"/>
      <c r="Y19" s="4"/>
      <c r="Z19" s="4"/>
    </row>
    <row r="20" spans="1:26" ht="15" customHeight="1">
      <c r="A20" s="5" t="s">
        <v>498</v>
      </c>
      <c r="B20" s="5" t="s">
        <v>472</v>
      </c>
      <c r="C20" s="5" t="s">
        <v>499</v>
      </c>
      <c r="D20" s="5" t="s">
        <v>474</v>
      </c>
      <c r="E20" s="5" t="s">
        <v>475</v>
      </c>
      <c r="F20" s="17">
        <v>1</v>
      </c>
      <c r="G20" s="29">
        <v>5625</v>
      </c>
      <c r="H20" s="30">
        <f t="shared" si="0"/>
        <v>5625</v>
      </c>
      <c r="I20" s="5" t="s">
        <v>500</v>
      </c>
      <c r="J20" s="4"/>
      <c r="K20" s="4"/>
      <c r="L20" s="4"/>
      <c r="M20" s="4"/>
      <c r="N20" s="4"/>
      <c r="O20" s="4"/>
      <c r="P20" s="4"/>
      <c r="Q20" s="4"/>
      <c r="R20" s="4"/>
      <c r="S20" s="4"/>
      <c r="T20" s="4"/>
      <c r="U20" s="4"/>
      <c r="V20" s="4"/>
      <c r="W20" s="4"/>
      <c r="X20" s="4"/>
      <c r="Y20" s="4"/>
      <c r="Z20" s="4"/>
    </row>
    <row r="21" spans="1:26" ht="15" customHeight="1">
      <c r="A21" s="5" t="s">
        <v>501</v>
      </c>
      <c r="B21" s="5" t="s">
        <v>472</v>
      </c>
      <c r="C21" s="5" t="s">
        <v>502</v>
      </c>
      <c r="D21" s="5" t="s">
        <v>485</v>
      </c>
      <c r="E21" s="5" t="s">
        <v>475</v>
      </c>
      <c r="F21" s="17">
        <v>0</v>
      </c>
      <c r="G21" s="29">
        <v>0</v>
      </c>
      <c r="H21" s="30">
        <f t="shared" si="0"/>
        <v>0</v>
      </c>
      <c r="I21" s="5" t="s">
        <v>503</v>
      </c>
      <c r="J21" s="4"/>
      <c r="K21" s="4"/>
      <c r="L21" s="4"/>
      <c r="M21" s="4"/>
      <c r="N21" s="4"/>
      <c r="O21" s="4"/>
      <c r="P21" s="4"/>
      <c r="Q21" s="4"/>
      <c r="R21" s="4"/>
      <c r="S21" s="4"/>
      <c r="T21" s="4"/>
      <c r="U21" s="4"/>
      <c r="V21" s="4"/>
      <c r="W21" s="4"/>
      <c r="X21" s="4"/>
      <c r="Y21" s="4"/>
      <c r="Z21" s="4"/>
    </row>
    <row r="22" spans="1:26" ht="15" customHeight="1">
      <c r="A22" s="58" t="s">
        <v>504</v>
      </c>
      <c r="B22" s="58"/>
      <c r="C22" s="58"/>
      <c r="D22" s="58"/>
      <c r="E22" s="58"/>
      <c r="F22" s="59"/>
      <c r="G22" s="60"/>
      <c r="H22" s="32">
        <f>SUM(H13:H21)</f>
        <v>97325</v>
      </c>
      <c r="I22" s="31"/>
      <c r="J22" s="4"/>
      <c r="K22" s="4"/>
      <c r="L22" s="4"/>
      <c r="M22" s="4"/>
      <c r="N22" s="4"/>
      <c r="O22" s="4"/>
      <c r="P22" s="4"/>
      <c r="Q22" s="4"/>
      <c r="R22" s="4"/>
      <c r="S22" s="4"/>
      <c r="T22" s="4"/>
      <c r="U22" s="4"/>
      <c r="V22" s="4"/>
      <c r="W22" s="4"/>
      <c r="X22" s="4"/>
      <c r="Y22" s="4"/>
      <c r="Z22" s="4"/>
    </row>
    <row r="23" spans="1:26" ht="15" customHeight="1">
      <c r="A23" s="5" t="s">
        <v>505</v>
      </c>
      <c r="B23" s="5" t="s">
        <v>506</v>
      </c>
      <c r="C23" s="5" t="s">
        <v>507</v>
      </c>
      <c r="D23" s="5" t="s">
        <v>508</v>
      </c>
      <c r="E23" s="5" t="s">
        <v>509</v>
      </c>
      <c r="F23" s="33">
        <v>1</v>
      </c>
      <c r="G23" s="30"/>
      <c r="H23" s="6">
        <f>'Cast &amp; Schedule'!J30</f>
        <v>398649</v>
      </c>
      <c r="I23" s="5" t="s">
        <v>510</v>
      </c>
      <c r="J23" s="4"/>
      <c r="K23" s="4"/>
      <c r="L23" s="4"/>
      <c r="M23" s="4"/>
      <c r="N23" s="4"/>
      <c r="O23" s="4"/>
      <c r="P23" s="4"/>
      <c r="Q23" s="4"/>
      <c r="R23" s="4"/>
      <c r="S23" s="4"/>
      <c r="T23" s="4"/>
      <c r="U23" s="4"/>
      <c r="V23" s="4"/>
      <c r="W23" s="4"/>
      <c r="X23" s="4"/>
      <c r="Y23" s="4"/>
      <c r="Z23" s="4"/>
    </row>
    <row r="24" spans="1:26" ht="15" customHeight="1">
      <c r="A24" s="58" t="s">
        <v>511</v>
      </c>
      <c r="B24" s="58"/>
      <c r="C24" s="58"/>
      <c r="D24" s="58"/>
      <c r="E24" s="58"/>
      <c r="F24" s="59"/>
      <c r="G24" s="60"/>
      <c r="H24" s="32">
        <f>SUM(H23:H23)</f>
        <v>398649</v>
      </c>
      <c r="I24" s="31"/>
      <c r="J24" s="4"/>
      <c r="K24" s="4"/>
      <c r="L24" s="4"/>
      <c r="M24" s="4"/>
      <c r="N24" s="4"/>
      <c r="O24" s="4"/>
      <c r="P24" s="4"/>
      <c r="Q24" s="4"/>
      <c r="R24" s="4"/>
      <c r="S24" s="4"/>
      <c r="T24" s="4"/>
      <c r="U24" s="4"/>
      <c r="V24" s="4"/>
      <c r="W24" s="4"/>
      <c r="X24" s="4"/>
      <c r="Y24" s="4"/>
      <c r="Z24" s="4"/>
    </row>
    <row r="25" spans="1:26" ht="15" customHeight="1">
      <c r="A25" s="5" t="s">
        <v>512</v>
      </c>
      <c r="B25" s="5" t="s">
        <v>513</v>
      </c>
      <c r="C25" s="5" t="s">
        <v>514</v>
      </c>
      <c r="D25" s="5" t="s">
        <v>485</v>
      </c>
      <c r="E25" s="5" t="s">
        <v>486</v>
      </c>
      <c r="F25" s="17">
        <v>40</v>
      </c>
      <c r="G25" s="29">
        <v>600</v>
      </c>
      <c r="H25" s="30">
        <f t="shared" ref="H25:H33" si="1">F25*G25</f>
        <v>24000</v>
      </c>
      <c r="I25" s="5" t="s">
        <v>515</v>
      </c>
      <c r="J25" s="4"/>
      <c r="K25" s="4"/>
      <c r="L25" s="4"/>
      <c r="M25" s="4"/>
      <c r="N25" s="4"/>
      <c r="O25" s="4"/>
      <c r="P25" s="4"/>
      <c r="Q25" s="4"/>
      <c r="R25" s="4"/>
      <c r="S25" s="4"/>
      <c r="T25" s="4"/>
      <c r="U25" s="4"/>
      <c r="V25" s="4"/>
      <c r="W25" s="4"/>
      <c r="X25" s="4"/>
      <c r="Y25" s="4"/>
      <c r="Z25" s="4"/>
    </row>
    <row r="26" spans="1:26" ht="15" customHeight="1">
      <c r="A26" s="5" t="s">
        <v>516</v>
      </c>
      <c r="B26" s="5" t="s">
        <v>513</v>
      </c>
      <c r="C26" s="5" t="s">
        <v>517</v>
      </c>
      <c r="D26" s="5" t="s">
        <v>485</v>
      </c>
      <c r="E26" s="5" t="s">
        <v>486</v>
      </c>
      <c r="F26" s="17">
        <v>38</v>
      </c>
      <c r="G26" s="29">
        <v>400</v>
      </c>
      <c r="H26" s="30">
        <f t="shared" si="1"/>
        <v>15200</v>
      </c>
      <c r="I26" s="5" t="s">
        <v>518</v>
      </c>
      <c r="J26" s="4"/>
      <c r="K26" s="4"/>
      <c r="L26" s="4"/>
      <c r="M26" s="4"/>
      <c r="N26" s="4"/>
      <c r="O26" s="4"/>
      <c r="P26" s="4"/>
      <c r="Q26" s="4"/>
      <c r="R26" s="4"/>
      <c r="S26" s="4"/>
      <c r="T26" s="4"/>
      <c r="U26" s="4"/>
      <c r="V26" s="4"/>
      <c r="W26" s="4"/>
      <c r="X26" s="4"/>
      <c r="Y26" s="4"/>
      <c r="Z26" s="4"/>
    </row>
    <row r="27" spans="1:26" ht="15" customHeight="1">
      <c r="A27" s="5" t="s">
        <v>519</v>
      </c>
      <c r="B27" s="5" t="s">
        <v>513</v>
      </c>
      <c r="C27" s="5" t="s">
        <v>520</v>
      </c>
      <c r="D27" s="5" t="s">
        <v>485</v>
      </c>
      <c r="E27" s="5" t="s">
        <v>486</v>
      </c>
      <c r="F27" s="17">
        <v>25</v>
      </c>
      <c r="G27" s="29">
        <v>625</v>
      </c>
      <c r="H27" s="30">
        <f t="shared" si="1"/>
        <v>15625</v>
      </c>
      <c r="I27" s="5" t="s">
        <v>521</v>
      </c>
      <c r="J27" s="4"/>
      <c r="K27" s="4"/>
      <c r="L27" s="4"/>
      <c r="M27" s="4"/>
      <c r="N27" s="4"/>
      <c r="O27" s="4"/>
      <c r="P27" s="4"/>
      <c r="Q27" s="4"/>
      <c r="R27" s="4"/>
      <c r="S27" s="4"/>
      <c r="T27" s="4"/>
      <c r="U27" s="4"/>
      <c r="V27" s="4"/>
      <c r="W27" s="4"/>
      <c r="X27" s="4"/>
      <c r="Y27" s="4"/>
      <c r="Z27" s="4"/>
    </row>
    <row r="28" spans="1:26" ht="15" customHeight="1">
      <c r="A28" s="5" t="s">
        <v>522</v>
      </c>
      <c r="B28" s="5" t="s">
        <v>513</v>
      </c>
      <c r="C28" s="5" t="s">
        <v>523</v>
      </c>
      <c r="D28" s="5" t="s">
        <v>485</v>
      </c>
      <c r="E28" s="5" t="s">
        <v>486</v>
      </c>
      <c r="F28" s="17">
        <v>16</v>
      </c>
      <c r="G28" s="29">
        <v>425</v>
      </c>
      <c r="H28" s="30">
        <f t="shared" si="1"/>
        <v>6800</v>
      </c>
      <c r="I28" s="5" t="s">
        <v>524</v>
      </c>
      <c r="J28" s="4"/>
      <c r="K28" s="4"/>
      <c r="L28" s="4"/>
      <c r="M28" s="4"/>
      <c r="N28" s="4"/>
      <c r="O28" s="4"/>
      <c r="P28" s="4"/>
      <c r="Q28" s="4"/>
      <c r="R28" s="4"/>
      <c r="S28" s="4"/>
      <c r="T28" s="4"/>
      <c r="U28" s="4"/>
      <c r="V28" s="4"/>
      <c r="W28" s="4"/>
      <c r="X28" s="4"/>
      <c r="Y28" s="4"/>
      <c r="Z28" s="4"/>
    </row>
    <row r="29" spans="1:26" ht="15" customHeight="1">
      <c r="A29" s="5" t="s">
        <v>525</v>
      </c>
      <c r="B29" s="5" t="s">
        <v>513</v>
      </c>
      <c r="C29" s="5" t="s">
        <v>526</v>
      </c>
      <c r="D29" s="5" t="s">
        <v>485</v>
      </c>
      <c r="E29" s="5" t="s">
        <v>486</v>
      </c>
      <c r="F29" s="17">
        <v>12</v>
      </c>
      <c r="G29" s="29">
        <v>425</v>
      </c>
      <c r="H29" s="30">
        <f t="shared" si="1"/>
        <v>5100</v>
      </c>
      <c r="I29" s="5" t="s">
        <v>527</v>
      </c>
      <c r="J29" s="4"/>
      <c r="K29" s="4"/>
      <c r="L29" s="4"/>
      <c r="M29" s="4"/>
      <c r="N29" s="4"/>
      <c r="O29" s="4"/>
      <c r="P29" s="4"/>
      <c r="Q29" s="4"/>
      <c r="R29" s="4"/>
      <c r="S29" s="4"/>
      <c r="T29" s="4"/>
      <c r="U29" s="4"/>
      <c r="V29" s="4"/>
      <c r="W29" s="4"/>
      <c r="X29" s="4"/>
      <c r="Y29" s="4"/>
      <c r="Z29" s="4"/>
    </row>
    <row r="30" spans="1:26" ht="15" customHeight="1">
      <c r="A30" s="5" t="s">
        <v>528</v>
      </c>
      <c r="B30" s="5" t="s">
        <v>513</v>
      </c>
      <c r="C30" s="5" t="s">
        <v>529</v>
      </c>
      <c r="D30" s="5" t="s">
        <v>485</v>
      </c>
      <c r="E30" s="5" t="s">
        <v>486</v>
      </c>
      <c r="F30" s="17">
        <v>20</v>
      </c>
      <c r="G30" s="29">
        <v>500</v>
      </c>
      <c r="H30" s="30">
        <f t="shared" si="1"/>
        <v>10000</v>
      </c>
      <c r="I30" s="5" t="s">
        <v>530</v>
      </c>
      <c r="J30" s="4"/>
      <c r="K30" s="4"/>
      <c r="L30" s="4"/>
      <c r="M30" s="4"/>
      <c r="N30" s="4"/>
      <c r="O30" s="4"/>
      <c r="P30" s="4"/>
      <c r="Q30" s="4"/>
      <c r="R30" s="4"/>
      <c r="S30" s="4"/>
      <c r="T30" s="4"/>
      <c r="U30" s="4"/>
      <c r="V30" s="4"/>
      <c r="W30" s="4"/>
      <c r="X30" s="4"/>
      <c r="Y30" s="4"/>
      <c r="Z30" s="4"/>
    </row>
    <row r="31" spans="1:26" ht="15" customHeight="1">
      <c r="A31" s="5" t="s">
        <v>531</v>
      </c>
      <c r="B31" s="5" t="s">
        <v>513</v>
      </c>
      <c r="C31" s="5" t="s">
        <v>532</v>
      </c>
      <c r="D31" s="5" t="s">
        <v>485</v>
      </c>
      <c r="E31" s="5" t="s">
        <v>533</v>
      </c>
      <c r="F31" s="17">
        <v>105</v>
      </c>
      <c r="G31" s="29">
        <v>210</v>
      </c>
      <c r="H31" s="30">
        <f t="shared" si="1"/>
        <v>22050</v>
      </c>
      <c r="I31" s="5" t="s">
        <v>534</v>
      </c>
      <c r="J31" s="4"/>
      <c r="K31" s="4"/>
      <c r="L31" s="4"/>
      <c r="M31" s="4"/>
      <c r="N31" s="4"/>
      <c r="O31" s="4"/>
      <c r="P31" s="4"/>
      <c r="Q31" s="4"/>
      <c r="R31" s="4"/>
      <c r="S31" s="4"/>
      <c r="T31" s="4"/>
      <c r="U31" s="4"/>
      <c r="V31" s="4"/>
      <c r="W31" s="4"/>
      <c r="X31" s="4"/>
      <c r="Y31" s="4"/>
      <c r="Z31" s="4"/>
    </row>
    <row r="32" spans="1:26" ht="15" customHeight="1">
      <c r="A32" s="5" t="s">
        <v>535</v>
      </c>
      <c r="B32" s="5" t="s">
        <v>513</v>
      </c>
      <c r="C32" s="5" t="s">
        <v>536</v>
      </c>
      <c r="D32" s="5" t="s">
        <v>537</v>
      </c>
      <c r="E32" s="5" t="s">
        <v>475</v>
      </c>
      <c r="F32" s="17">
        <v>1</v>
      </c>
      <c r="G32" s="29">
        <v>4875</v>
      </c>
      <c r="H32" s="30">
        <f t="shared" si="1"/>
        <v>4875</v>
      </c>
      <c r="I32" s="5" t="s">
        <v>538</v>
      </c>
      <c r="J32" s="4"/>
      <c r="K32" s="4"/>
      <c r="L32" s="4"/>
      <c r="M32" s="4"/>
      <c r="N32" s="4"/>
      <c r="O32" s="4"/>
      <c r="P32" s="4"/>
      <c r="Q32" s="4"/>
      <c r="R32" s="4"/>
      <c r="S32" s="4"/>
      <c r="T32" s="4"/>
      <c r="U32" s="4"/>
      <c r="V32" s="4"/>
      <c r="W32" s="4"/>
      <c r="X32" s="4"/>
      <c r="Y32" s="4"/>
      <c r="Z32" s="4"/>
    </row>
    <row r="33" spans="1:26" ht="15" customHeight="1">
      <c r="A33" s="5" t="s">
        <v>539</v>
      </c>
      <c r="B33" s="5" t="s">
        <v>513</v>
      </c>
      <c r="C33" s="5" t="s">
        <v>540</v>
      </c>
      <c r="D33" s="5" t="s">
        <v>485</v>
      </c>
      <c r="E33" s="5" t="s">
        <v>486</v>
      </c>
      <c r="F33" s="17">
        <v>20</v>
      </c>
      <c r="G33" s="29">
        <v>475</v>
      </c>
      <c r="H33" s="30">
        <f t="shared" si="1"/>
        <v>9500</v>
      </c>
      <c r="I33" s="5" t="s">
        <v>541</v>
      </c>
      <c r="J33" s="4"/>
      <c r="K33" s="4"/>
      <c r="L33" s="4"/>
      <c r="M33" s="4"/>
      <c r="N33" s="4"/>
      <c r="O33" s="4"/>
      <c r="P33" s="4"/>
      <c r="Q33" s="4"/>
      <c r="R33" s="4"/>
      <c r="S33" s="4"/>
      <c r="T33" s="4"/>
      <c r="U33" s="4"/>
      <c r="V33" s="4"/>
      <c r="W33" s="4"/>
      <c r="X33" s="4"/>
      <c r="Y33" s="4"/>
      <c r="Z33" s="4"/>
    </row>
    <row r="34" spans="1:26" ht="15" customHeight="1">
      <c r="A34" s="58" t="s">
        <v>542</v>
      </c>
      <c r="B34" s="58"/>
      <c r="C34" s="58"/>
      <c r="D34" s="58"/>
      <c r="E34" s="58"/>
      <c r="F34" s="59"/>
      <c r="G34" s="60"/>
      <c r="H34" s="32">
        <f>SUM(H25:H33)</f>
        <v>113150</v>
      </c>
      <c r="I34" s="31"/>
      <c r="J34" s="4"/>
      <c r="K34" s="4"/>
      <c r="L34" s="4"/>
      <c r="M34" s="4"/>
      <c r="N34" s="4"/>
      <c r="O34" s="4"/>
      <c r="P34" s="4"/>
      <c r="Q34" s="4"/>
      <c r="R34" s="4"/>
      <c r="S34" s="4"/>
      <c r="T34" s="4"/>
      <c r="U34" s="4"/>
      <c r="V34" s="4"/>
      <c r="W34" s="4"/>
      <c r="X34" s="4"/>
      <c r="Y34" s="4"/>
      <c r="Z34" s="4"/>
    </row>
    <row r="35" spans="1:26" ht="24" customHeight="1">
      <c r="A35" s="5" t="s">
        <v>543</v>
      </c>
      <c r="B35" s="5" t="s">
        <v>544</v>
      </c>
      <c r="C35" s="5" t="s">
        <v>545</v>
      </c>
      <c r="D35" s="5" t="s">
        <v>485</v>
      </c>
      <c r="E35" s="5" t="s">
        <v>486</v>
      </c>
      <c r="F35" s="17">
        <v>28</v>
      </c>
      <c r="G35" s="29">
        <v>850</v>
      </c>
      <c r="H35" s="30">
        <f t="shared" ref="H35:H42" si="2">F35*G35</f>
        <v>23800</v>
      </c>
      <c r="I35" s="5" t="s">
        <v>546</v>
      </c>
      <c r="J35" s="4"/>
      <c r="K35" s="4"/>
      <c r="L35" s="4"/>
      <c r="M35" s="4"/>
      <c r="N35" s="4"/>
      <c r="O35" s="4"/>
      <c r="P35" s="4"/>
      <c r="Q35" s="4"/>
      <c r="R35" s="4"/>
      <c r="S35" s="4"/>
      <c r="T35" s="4"/>
      <c r="U35" s="4"/>
      <c r="V35" s="4"/>
      <c r="W35" s="4"/>
      <c r="X35" s="4"/>
      <c r="Y35" s="4"/>
      <c r="Z35" s="4"/>
    </row>
    <row r="36" spans="1:26" ht="15" customHeight="1">
      <c r="A36" s="5" t="s">
        <v>547</v>
      </c>
      <c r="B36" s="5" t="s">
        <v>544</v>
      </c>
      <c r="C36" s="5" t="s">
        <v>548</v>
      </c>
      <c r="D36" s="5" t="s">
        <v>485</v>
      </c>
      <c r="E36" s="5" t="s">
        <v>486</v>
      </c>
      <c r="F36" s="17">
        <v>20</v>
      </c>
      <c r="G36" s="29">
        <v>500</v>
      </c>
      <c r="H36" s="30">
        <f t="shared" si="2"/>
        <v>10000</v>
      </c>
      <c r="I36" s="5" t="s">
        <v>549</v>
      </c>
      <c r="J36" s="4"/>
      <c r="K36" s="4"/>
      <c r="L36" s="4"/>
      <c r="M36" s="4"/>
      <c r="N36" s="4"/>
      <c r="O36" s="4"/>
      <c r="P36" s="4"/>
      <c r="Q36" s="4"/>
      <c r="R36" s="4"/>
      <c r="S36" s="4"/>
      <c r="T36" s="4"/>
      <c r="U36" s="4"/>
      <c r="V36" s="4"/>
      <c r="W36" s="4"/>
      <c r="X36" s="4"/>
      <c r="Y36" s="4"/>
      <c r="Z36" s="4"/>
    </row>
    <row r="37" spans="1:26" ht="15" customHeight="1">
      <c r="A37" s="5" t="s">
        <v>550</v>
      </c>
      <c r="B37" s="5" t="s">
        <v>544</v>
      </c>
      <c r="C37" s="5" t="s">
        <v>551</v>
      </c>
      <c r="D37" s="5" t="s">
        <v>485</v>
      </c>
      <c r="E37" s="5" t="s">
        <v>533</v>
      </c>
      <c r="F37" s="17">
        <v>20</v>
      </c>
      <c r="G37" s="29">
        <v>375</v>
      </c>
      <c r="H37" s="30">
        <f t="shared" si="2"/>
        <v>7500</v>
      </c>
      <c r="I37" s="5" t="s">
        <v>552</v>
      </c>
      <c r="J37" s="4"/>
      <c r="K37" s="4"/>
      <c r="L37" s="4"/>
      <c r="M37" s="4"/>
      <c r="N37" s="4"/>
      <c r="O37" s="4"/>
      <c r="P37" s="4"/>
      <c r="Q37" s="4"/>
      <c r="R37" s="4"/>
      <c r="S37" s="4"/>
      <c r="T37" s="4"/>
      <c r="U37" s="4"/>
      <c r="V37" s="4"/>
      <c r="W37" s="4"/>
      <c r="X37" s="4"/>
      <c r="Y37" s="4"/>
      <c r="Z37" s="4"/>
    </row>
    <row r="38" spans="1:26" ht="15" customHeight="1">
      <c r="A38" s="5" t="s">
        <v>553</v>
      </c>
      <c r="B38" s="5" t="s">
        <v>544</v>
      </c>
      <c r="C38" s="5" t="s">
        <v>554</v>
      </c>
      <c r="D38" s="5" t="s">
        <v>485</v>
      </c>
      <c r="E38" s="5" t="s">
        <v>533</v>
      </c>
      <c r="F38" s="17">
        <v>6</v>
      </c>
      <c r="G38" s="29">
        <v>750</v>
      </c>
      <c r="H38" s="30">
        <f t="shared" si="2"/>
        <v>4500</v>
      </c>
      <c r="I38" s="5" t="s">
        <v>555</v>
      </c>
      <c r="J38" s="4"/>
      <c r="K38" s="4"/>
      <c r="L38" s="4"/>
      <c r="M38" s="4"/>
      <c r="N38" s="4"/>
      <c r="O38" s="4"/>
      <c r="P38" s="4"/>
      <c r="Q38" s="4"/>
      <c r="R38" s="4"/>
      <c r="S38" s="4"/>
      <c r="T38" s="4"/>
      <c r="U38" s="4"/>
      <c r="V38" s="4"/>
      <c r="W38" s="4"/>
      <c r="X38" s="4"/>
      <c r="Y38" s="4"/>
      <c r="Z38" s="4"/>
    </row>
    <row r="39" spans="1:26" ht="24" customHeight="1">
      <c r="A39" s="5" t="s">
        <v>556</v>
      </c>
      <c r="B39" s="5" t="s">
        <v>544</v>
      </c>
      <c r="C39" s="5" t="s">
        <v>557</v>
      </c>
      <c r="D39" s="5" t="s">
        <v>558</v>
      </c>
      <c r="E39" s="5" t="s">
        <v>559</v>
      </c>
      <c r="F39" s="17">
        <v>20</v>
      </c>
      <c r="G39" s="29">
        <v>1125</v>
      </c>
      <c r="H39" s="30">
        <f t="shared" si="2"/>
        <v>22500</v>
      </c>
      <c r="I39" s="5" t="s">
        <v>560</v>
      </c>
      <c r="J39" s="4"/>
      <c r="K39" s="4"/>
      <c r="L39" s="4"/>
      <c r="M39" s="4"/>
      <c r="N39" s="4"/>
      <c r="O39" s="4"/>
      <c r="P39" s="4"/>
      <c r="Q39" s="4"/>
      <c r="R39" s="4"/>
      <c r="S39" s="4"/>
      <c r="T39" s="4"/>
      <c r="U39" s="4"/>
      <c r="V39" s="4"/>
      <c r="W39" s="4"/>
      <c r="X39" s="4"/>
      <c r="Y39" s="4"/>
      <c r="Z39" s="4"/>
    </row>
    <row r="40" spans="1:26" ht="24" customHeight="1">
      <c r="A40" s="5" t="s">
        <v>561</v>
      </c>
      <c r="B40" s="5" t="s">
        <v>544</v>
      </c>
      <c r="C40" s="5" t="s">
        <v>562</v>
      </c>
      <c r="D40" s="5" t="s">
        <v>558</v>
      </c>
      <c r="E40" s="5" t="s">
        <v>475</v>
      </c>
      <c r="F40" s="17">
        <v>1</v>
      </c>
      <c r="G40" s="29">
        <v>4875</v>
      </c>
      <c r="H40" s="30">
        <f t="shared" si="2"/>
        <v>4875</v>
      </c>
      <c r="I40" s="5" t="s">
        <v>563</v>
      </c>
      <c r="J40" s="4"/>
      <c r="K40" s="4"/>
      <c r="L40" s="4"/>
      <c r="M40" s="4"/>
      <c r="N40" s="4"/>
      <c r="O40" s="4"/>
      <c r="P40" s="4"/>
      <c r="Q40" s="4"/>
      <c r="R40" s="4"/>
      <c r="S40" s="4"/>
      <c r="T40" s="4"/>
      <c r="U40" s="4"/>
      <c r="V40" s="4"/>
      <c r="W40" s="4"/>
      <c r="X40" s="4"/>
      <c r="Y40" s="4"/>
      <c r="Z40" s="4"/>
    </row>
    <row r="41" spans="1:26" ht="15" customHeight="1">
      <c r="A41" s="5" t="s">
        <v>564</v>
      </c>
      <c r="B41" s="5" t="s">
        <v>544</v>
      </c>
      <c r="C41" s="5" t="s">
        <v>565</v>
      </c>
      <c r="D41" s="5" t="s">
        <v>566</v>
      </c>
      <c r="E41" s="5" t="s">
        <v>475</v>
      </c>
      <c r="F41" s="17">
        <v>1</v>
      </c>
      <c r="G41" s="29">
        <v>3900</v>
      </c>
      <c r="H41" s="30">
        <f t="shared" si="2"/>
        <v>3900</v>
      </c>
      <c r="I41" s="5" t="s">
        <v>567</v>
      </c>
      <c r="J41" s="4"/>
      <c r="K41" s="4"/>
      <c r="L41" s="4"/>
      <c r="M41" s="4"/>
      <c r="N41" s="4"/>
      <c r="O41" s="4"/>
      <c r="P41" s="4"/>
      <c r="Q41" s="4"/>
      <c r="R41" s="4"/>
      <c r="S41" s="4"/>
      <c r="T41" s="4"/>
      <c r="U41" s="4"/>
      <c r="V41" s="4"/>
      <c r="W41" s="4"/>
      <c r="X41" s="4"/>
      <c r="Y41" s="4"/>
      <c r="Z41" s="4"/>
    </row>
    <row r="42" spans="1:26" ht="15" customHeight="1">
      <c r="A42" s="5" t="s">
        <v>568</v>
      </c>
      <c r="B42" s="5" t="s">
        <v>544</v>
      </c>
      <c r="C42" s="5" t="s">
        <v>569</v>
      </c>
      <c r="D42" s="5" t="s">
        <v>558</v>
      </c>
      <c r="E42" s="5" t="s">
        <v>475</v>
      </c>
      <c r="F42" s="17">
        <v>1</v>
      </c>
      <c r="G42" s="29">
        <v>5250</v>
      </c>
      <c r="H42" s="30">
        <f t="shared" si="2"/>
        <v>5250</v>
      </c>
      <c r="I42" s="5" t="s">
        <v>570</v>
      </c>
      <c r="J42" s="4"/>
      <c r="K42" s="4"/>
      <c r="L42" s="4"/>
      <c r="M42" s="4"/>
      <c r="N42" s="4"/>
      <c r="O42" s="4"/>
      <c r="P42" s="4"/>
      <c r="Q42" s="4"/>
      <c r="R42" s="4"/>
      <c r="S42" s="4"/>
      <c r="T42" s="4"/>
      <c r="U42" s="4"/>
      <c r="V42" s="4"/>
      <c r="W42" s="4"/>
      <c r="X42" s="4"/>
      <c r="Y42" s="4"/>
      <c r="Z42" s="4"/>
    </row>
    <row r="43" spans="1:26" ht="15" customHeight="1">
      <c r="A43" s="58" t="s">
        <v>571</v>
      </c>
      <c r="B43" s="58"/>
      <c r="C43" s="58"/>
      <c r="D43" s="58"/>
      <c r="E43" s="58"/>
      <c r="F43" s="59"/>
      <c r="G43" s="60"/>
      <c r="H43" s="32">
        <f>SUM(H35:H42)</f>
        <v>82325</v>
      </c>
      <c r="I43" s="31"/>
      <c r="J43" s="4"/>
      <c r="K43" s="4"/>
      <c r="L43" s="4"/>
      <c r="M43" s="4"/>
      <c r="N43" s="4"/>
      <c r="O43" s="4"/>
      <c r="P43" s="4"/>
      <c r="Q43" s="4"/>
      <c r="R43" s="4"/>
      <c r="S43" s="4"/>
      <c r="T43" s="4"/>
      <c r="U43" s="4"/>
      <c r="V43" s="4"/>
      <c r="W43" s="4"/>
      <c r="X43" s="4"/>
      <c r="Y43" s="4"/>
      <c r="Z43" s="4"/>
    </row>
    <row r="44" spans="1:26" ht="24" customHeight="1">
      <c r="A44" s="5" t="s">
        <v>572</v>
      </c>
      <c r="B44" s="5" t="s">
        <v>573</v>
      </c>
      <c r="C44" s="5" t="s">
        <v>574</v>
      </c>
      <c r="D44" s="5" t="s">
        <v>485</v>
      </c>
      <c r="E44" s="5" t="s">
        <v>533</v>
      </c>
      <c r="F44" s="17">
        <v>90</v>
      </c>
      <c r="G44" s="29">
        <v>450</v>
      </c>
      <c r="H44" s="30">
        <f>F44*G44</f>
        <v>40500</v>
      </c>
      <c r="I44" s="5" t="s">
        <v>575</v>
      </c>
      <c r="J44" s="4"/>
      <c r="K44" s="4"/>
      <c r="L44" s="4"/>
      <c r="M44" s="4"/>
      <c r="N44" s="4"/>
      <c r="O44" s="4"/>
      <c r="P44" s="4"/>
      <c r="Q44" s="4"/>
      <c r="R44" s="4"/>
      <c r="S44" s="4"/>
      <c r="T44" s="4"/>
      <c r="U44" s="4"/>
      <c r="V44" s="4"/>
      <c r="W44" s="4"/>
      <c r="X44" s="4"/>
      <c r="Y44" s="4"/>
      <c r="Z44" s="4"/>
    </row>
    <row r="45" spans="1:26" ht="15" customHeight="1">
      <c r="A45" s="5" t="s">
        <v>576</v>
      </c>
      <c r="B45" s="5" t="s">
        <v>573</v>
      </c>
      <c r="C45" s="5" t="s">
        <v>577</v>
      </c>
      <c r="D45" s="5" t="s">
        <v>558</v>
      </c>
      <c r="E45" s="5" t="s">
        <v>559</v>
      </c>
      <c r="F45" s="17">
        <v>20</v>
      </c>
      <c r="G45" s="29">
        <v>713</v>
      </c>
      <c r="H45" s="30">
        <f>F45*G45</f>
        <v>14260</v>
      </c>
      <c r="I45" s="5" t="s">
        <v>578</v>
      </c>
      <c r="J45" s="4"/>
      <c r="K45" s="4"/>
      <c r="L45" s="4"/>
      <c r="M45" s="4"/>
      <c r="N45" s="4"/>
      <c r="O45" s="4"/>
      <c r="P45" s="4"/>
      <c r="Q45" s="4"/>
      <c r="R45" s="4"/>
      <c r="S45" s="4"/>
      <c r="T45" s="4"/>
      <c r="U45" s="4"/>
      <c r="V45" s="4"/>
      <c r="W45" s="4"/>
      <c r="X45" s="4"/>
      <c r="Y45" s="4"/>
      <c r="Z45" s="4"/>
    </row>
    <row r="46" spans="1:26" ht="15" customHeight="1">
      <c r="A46" s="5" t="s">
        <v>579</v>
      </c>
      <c r="B46" s="5" t="s">
        <v>573</v>
      </c>
      <c r="C46" s="5" t="s">
        <v>580</v>
      </c>
      <c r="D46" s="5" t="s">
        <v>581</v>
      </c>
      <c r="E46" s="5" t="s">
        <v>475</v>
      </c>
      <c r="F46" s="17">
        <v>1</v>
      </c>
      <c r="G46" s="29">
        <v>3600</v>
      </c>
      <c r="H46" s="30">
        <f>F46*G46</f>
        <v>3600</v>
      </c>
      <c r="I46" s="5" t="s">
        <v>582</v>
      </c>
      <c r="J46" s="4"/>
      <c r="K46" s="4"/>
      <c r="L46" s="4"/>
      <c r="M46" s="4"/>
      <c r="N46" s="4"/>
      <c r="O46" s="4"/>
      <c r="P46" s="4"/>
      <c r="Q46" s="4"/>
      <c r="R46" s="4"/>
      <c r="S46" s="4"/>
      <c r="T46" s="4"/>
      <c r="U46" s="4"/>
      <c r="V46" s="4"/>
      <c r="W46" s="4"/>
      <c r="X46" s="4"/>
      <c r="Y46" s="4"/>
      <c r="Z46" s="4"/>
    </row>
    <row r="47" spans="1:26" ht="24" customHeight="1">
      <c r="A47" s="5" t="s">
        <v>583</v>
      </c>
      <c r="B47" s="5" t="s">
        <v>573</v>
      </c>
      <c r="C47" s="5" t="s">
        <v>584</v>
      </c>
      <c r="D47" s="5" t="s">
        <v>585</v>
      </c>
      <c r="E47" s="5" t="s">
        <v>475</v>
      </c>
      <c r="F47" s="17">
        <v>1</v>
      </c>
      <c r="G47" s="29">
        <v>5250</v>
      </c>
      <c r="H47" s="30">
        <f>F47*G47</f>
        <v>5250</v>
      </c>
      <c r="I47" s="5" t="s">
        <v>586</v>
      </c>
      <c r="J47" s="4"/>
      <c r="K47" s="4"/>
      <c r="L47" s="4"/>
      <c r="M47" s="4"/>
      <c r="N47" s="4"/>
      <c r="O47" s="4"/>
      <c r="P47" s="4"/>
      <c r="Q47" s="4"/>
      <c r="R47" s="4"/>
      <c r="S47" s="4"/>
      <c r="T47" s="4"/>
      <c r="U47" s="4"/>
      <c r="V47" s="4"/>
      <c r="W47" s="4"/>
      <c r="X47" s="4"/>
      <c r="Y47" s="4"/>
      <c r="Z47" s="4"/>
    </row>
    <row r="48" spans="1:26" ht="15" customHeight="1">
      <c r="A48" s="5" t="s">
        <v>587</v>
      </c>
      <c r="B48" s="5" t="s">
        <v>573</v>
      </c>
      <c r="C48" s="5" t="s">
        <v>588</v>
      </c>
      <c r="D48" s="5" t="s">
        <v>558</v>
      </c>
      <c r="E48" s="5" t="s">
        <v>475</v>
      </c>
      <c r="F48" s="17">
        <v>1</v>
      </c>
      <c r="G48" s="29">
        <v>2400</v>
      </c>
      <c r="H48" s="30">
        <f>F48*G48</f>
        <v>2400</v>
      </c>
      <c r="I48" s="5" t="s">
        <v>589</v>
      </c>
      <c r="J48" s="4"/>
      <c r="K48" s="4"/>
      <c r="L48" s="4"/>
      <c r="M48" s="4"/>
      <c r="N48" s="4"/>
      <c r="O48" s="4"/>
      <c r="P48" s="4"/>
      <c r="Q48" s="4"/>
      <c r="R48" s="4"/>
      <c r="S48" s="4"/>
      <c r="T48" s="4"/>
      <c r="U48" s="4"/>
      <c r="V48" s="4"/>
      <c r="W48" s="4"/>
      <c r="X48" s="4"/>
      <c r="Y48" s="4"/>
      <c r="Z48" s="4"/>
    </row>
    <row r="49" spans="1:26" ht="15" customHeight="1">
      <c r="A49" s="58" t="s">
        <v>590</v>
      </c>
      <c r="B49" s="58"/>
      <c r="C49" s="58"/>
      <c r="D49" s="58"/>
      <c r="E49" s="58"/>
      <c r="F49" s="59"/>
      <c r="G49" s="60"/>
      <c r="H49" s="32">
        <f>SUM(H44:H48)</f>
        <v>66010</v>
      </c>
      <c r="I49" s="31"/>
      <c r="J49" s="4"/>
      <c r="K49" s="4"/>
      <c r="L49" s="4"/>
      <c r="M49" s="4"/>
      <c r="N49" s="4"/>
      <c r="O49" s="4"/>
      <c r="P49" s="4"/>
      <c r="Q49" s="4"/>
      <c r="R49" s="4"/>
      <c r="S49" s="4"/>
      <c r="T49" s="4"/>
      <c r="U49" s="4"/>
      <c r="V49" s="4"/>
      <c r="W49" s="4"/>
      <c r="X49" s="4"/>
      <c r="Y49" s="4"/>
      <c r="Z49" s="4"/>
    </row>
    <row r="50" spans="1:26" ht="15" customHeight="1">
      <c r="A50" s="5" t="s">
        <v>591</v>
      </c>
      <c r="B50" s="5" t="s">
        <v>592</v>
      </c>
      <c r="C50" s="5" t="s">
        <v>593</v>
      </c>
      <c r="D50" s="5" t="s">
        <v>485</v>
      </c>
      <c r="E50" s="5" t="s">
        <v>533</v>
      </c>
      <c r="F50" s="17">
        <v>40</v>
      </c>
      <c r="G50" s="29">
        <v>450</v>
      </c>
      <c r="H50" s="30">
        <f>F50*G50</f>
        <v>18000</v>
      </c>
      <c r="I50" s="5" t="s">
        <v>594</v>
      </c>
      <c r="J50" s="4"/>
      <c r="K50" s="4"/>
      <c r="L50" s="4"/>
      <c r="M50" s="4"/>
      <c r="N50" s="4"/>
      <c r="O50" s="4"/>
      <c r="P50" s="4"/>
      <c r="Q50" s="4"/>
      <c r="R50" s="4"/>
      <c r="S50" s="4"/>
      <c r="T50" s="4"/>
      <c r="U50" s="4"/>
      <c r="V50" s="4"/>
      <c r="W50" s="4"/>
      <c r="X50" s="4"/>
      <c r="Y50" s="4"/>
      <c r="Z50" s="4"/>
    </row>
    <row r="51" spans="1:26" ht="15" customHeight="1">
      <c r="A51" s="5" t="s">
        <v>595</v>
      </c>
      <c r="B51" s="5" t="s">
        <v>592</v>
      </c>
      <c r="C51" s="5" t="s">
        <v>596</v>
      </c>
      <c r="D51" s="5" t="s">
        <v>558</v>
      </c>
      <c r="E51" s="5" t="s">
        <v>559</v>
      </c>
      <c r="F51" s="17">
        <v>20</v>
      </c>
      <c r="G51" s="29">
        <v>281</v>
      </c>
      <c r="H51" s="30">
        <f>F51*G51</f>
        <v>5620</v>
      </c>
      <c r="I51" s="5" t="s">
        <v>597</v>
      </c>
      <c r="J51" s="4"/>
      <c r="K51" s="4"/>
      <c r="L51" s="4"/>
      <c r="M51" s="4"/>
      <c r="N51" s="4"/>
      <c r="O51" s="4"/>
      <c r="P51" s="4"/>
      <c r="Q51" s="4"/>
      <c r="R51" s="4"/>
      <c r="S51" s="4"/>
      <c r="T51" s="4"/>
      <c r="U51" s="4"/>
      <c r="V51" s="4"/>
      <c r="W51" s="4"/>
      <c r="X51" s="4"/>
      <c r="Y51" s="4"/>
      <c r="Z51" s="4"/>
    </row>
    <row r="52" spans="1:26" ht="24" customHeight="1">
      <c r="A52" s="5" t="s">
        <v>598</v>
      </c>
      <c r="B52" s="5" t="s">
        <v>592</v>
      </c>
      <c r="C52" s="5" t="s">
        <v>599</v>
      </c>
      <c r="D52" s="5" t="s">
        <v>558</v>
      </c>
      <c r="E52" s="5" t="s">
        <v>475</v>
      </c>
      <c r="F52" s="17">
        <v>1</v>
      </c>
      <c r="G52" s="29">
        <v>2400</v>
      </c>
      <c r="H52" s="30">
        <f>F52*G52</f>
        <v>2400</v>
      </c>
      <c r="I52" s="5" t="s">
        <v>600</v>
      </c>
      <c r="J52" s="4"/>
      <c r="K52" s="4"/>
      <c r="L52" s="4"/>
      <c r="M52" s="4"/>
      <c r="N52" s="4"/>
      <c r="O52" s="4"/>
      <c r="P52" s="4"/>
      <c r="Q52" s="4"/>
      <c r="R52" s="4"/>
      <c r="S52" s="4"/>
      <c r="T52" s="4"/>
      <c r="U52" s="4"/>
      <c r="V52" s="4"/>
      <c r="W52" s="4"/>
      <c r="X52" s="4"/>
      <c r="Y52" s="4"/>
      <c r="Z52" s="4"/>
    </row>
    <row r="53" spans="1:26" ht="15" customHeight="1">
      <c r="A53" s="5" t="s">
        <v>601</v>
      </c>
      <c r="B53" s="5" t="s">
        <v>592</v>
      </c>
      <c r="C53" s="5" t="s">
        <v>602</v>
      </c>
      <c r="D53" s="5" t="s">
        <v>558</v>
      </c>
      <c r="E53" s="5" t="s">
        <v>475</v>
      </c>
      <c r="F53" s="17">
        <v>1</v>
      </c>
      <c r="G53" s="29">
        <v>1800</v>
      </c>
      <c r="H53" s="30">
        <f>F53*G53</f>
        <v>1800</v>
      </c>
      <c r="I53" s="5" t="s">
        <v>603</v>
      </c>
      <c r="J53" s="4"/>
      <c r="K53" s="4"/>
      <c r="L53" s="4"/>
      <c r="M53" s="4"/>
      <c r="N53" s="4"/>
      <c r="O53" s="4"/>
      <c r="P53" s="4"/>
      <c r="Q53" s="4"/>
      <c r="R53" s="4"/>
      <c r="S53" s="4"/>
      <c r="T53" s="4"/>
      <c r="U53" s="4"/>
      <c r="V53" s="4"/>
      <c r="W53" s="4"/>
      <c r="X53" s="4"/>
      <c r="Y53" s="4"/>
      <c r="Z53" s="4"/>
    </row>
    <row r="54" spans="1:26" ht="15" customHeight="1">
      <c r="A54" s="58" t="s">
        <v>604</v>
      </c>
      <c r="B54" s="58"/>
      <c r="C54" s="58"/>
      <c r="D54" s="58"/>
      <c r="E54" s="58"/>
      <c r="F54" s="59"/>
      <c r="G54" s="60"/>
      <c r="H54" s="32">
        <f>SUM(H50:H53)</f>
        <v>27820</v>
      </c>
      <c r="I54" s="31"/>
      <c r="J54" s="4"/>
      <c r="K54" s="4"/>
      <c r="L54" s="4"/>
      <c r="M54" s="4"/>
      <c r="N54" s="4"/>
      <c r="O54" s="4"/>
      <c r="P54" s="4"/>
      <c r="Q54" s="4"/>
      <c r="R54" s="4"/>
      <c r="S54" s="4"/>
      <c r="T54" s="4"/>
      <c r="U54" s="4"/>
      <c r="V54" s="4"/>
      <c r="W54" s="4"/>
      <c r="X54" s="4"/>
      <c r="Y54" s="4"/>
      <c r="Z54" s="4"/>
    </row>
    <row r="55" spans="1:26" ht="24" customHeight="1">
      <c r="A55" s="5" t="s">
        <v>605</v>
      </c>
      <c r="B55" s="5" t="s">
        <v>606</v>
      </c>
      <c r="C55" s="5" t="s">
        <v>607</v>
      </c>
      <c r="D55" s="5" t="s">
        <v>485</v>
      </c>
      <c r="E55" s="5" t="s">
        <v>486</v>
      </c>
      <c r="F55" s="17">
        <v>50</v>
      </c>
      <c r="G55" s="29">
        <v>550</v>
      </c>
      <c r="H55" s="30">
        <f>F55*G55</f>
        <v>27500</v>
      </c>
      <c r="I55" s="5" t="s">
        <v>608</v>
      </c>
      <c r="J55" s="4"/>
      <c r="K55" s="4"/>
      <c r="L55" s="4"/>
      <c r="M55" s="4"/>
      <c r="N55" s="4"/>
      <c r="O55" s="4"/>
      <c r="P55" s="4"/>
      <c r="Q55" s="4"/>
      <c r="R55" s="4"/>
      <c r="S55" s="4"/>
      <c r="T55" s="4"/>
      <c r="U55" s="4"/>
      <c r="V55" s="4"/>
      <c r="W55" s="4"/>
      <c r="X55" s="4"/>
      <c r="Y55" s="4"/>
      <c r="Z55" s="4"/>
    </row>
    <row r="56" spans="1:26" ht="15" customHeight="1">
      <c r="A56" s="5" t="s">
        <v>609</v>
      </c>
      <c r="B56" s="5" t="s">
        <v>606</v>
      </c>
      <c r="C56" s="5" t="s">
        <v>610</v>
      </c>
      <c r="D56" s="5" t="s">
        <v>485</v>
      </c>
      <c r="E56" s="5" t="s">
        <v>533</v>
      </c>
      <c r="F56" s="17">
        <v>35</v>
      </c>
      <c r="G56" s="29">
        <v>425</v>
      </c>
      <c r="H56" s="30">
        <f>F56*G56</f>
        <v>14875</v>
      </c>
      <c r="I56" s="5" t="s">
        <v>611</v>
      </c>
      <c r="J56" s="4"/>
      <c r="K56" s="4"/>
      <c r="L56" s="4"/>
      <c r="M56" s="4"/>
      <c r="N56" s="4"/>
      <c r="O56" s="4"/>
      <c r="P56" s="4"/>
      <c r="Q56" s="4"/>
      <c r="R56" s="4"/>
      <c r="S56" s="4"/>
      <c r="T56" s="4"/>
      <c r="U56" s="4"/>
      <c r="V56" s="4"/>
      <c r="W56" s="4"/>
      <c r="X56" s="4"/>
      <c r="Y56" s="4"/>
      <c r="Z56" s="4"/>
    </row>
    <row r="57" spans="1:26" ht="15" customHeight="1">
      <c r="A57" s="5" t="s">
        <v>612</v>
      </c>
      <c r="B57" s="5" t="s">
        <v>606</v>
      </c>
      <c r="C57" s="5" t="s">
        <v>613</v>
      </c>
      <c r="D57" s="5" t="s">
        <v>485</v>
      </c>
      <c r="E57" s="5" t="s">
        <v>533</v>
      </c>
      <c r="F57" s="17">
        <v>110</v>
      </c>
      <c r="G57" s="29">
        <v>350</v>
      </c>
      <c r="H57" s="30">
        <f>F57*G57</f>
        <v>38500</v>
      </c>
      <c r="I57" s="5" t="s">
        <v>614</v>
      </c>
      <c r="J57" s="4"/>
      <c r="K57" s="4"/>
      <c r="L57" s="4"/>
      <c r="M57" s="4"/>
      <c r="N57" s="4"/>
      <c r="O57" s="4"/>
      <c r="P57" s="4"/>
      <c r="Q57" s="4"/>
      <c r="R57" s="4"/>
      <c r="S57" s="4"/>
      <c r="T57" s="4"/>
      <c r="U57" s="4"/>
      <c r="V57" s="4"/>
      <c r="W57" s="4"/>
      <c r="X57" s="4"/>
      <c r="Y57" s="4"/>
      <c r="Z57" s="4"/>
    </row>
    <row r="58" spans="1:26" ht="15" customHeight="1">
      <c r="A58" s="5" t="s">
        <v>615</v>
      </c>
      <c r="B58" s="5" t="s">
        <v>606</v>
      </c>
      <c r="C58" s="5" t="s">
        <v>616</v>
      </c>
      <c r="D58" s="5" t="s">
        <v>485</v>
      </c>
      <c r="E58" s="5" t="s">
        <v>533</v>
      </c>
      <c r="F58" s="17">
        <v>95</v>
      </c>
      <c r="G58" s="29">
        <v>350</v>
      </c>
      <c r="H58" s="30">
        <f>F58*G58</f>
        <v>33250</v>
      </c>
      <c r="I58" s="5" t="s">
        <v>617</v>
      </c>
      <c r="J58" s="4"/>
      <c r="K58" s="4"/>
      <c r="L58" s="4"/>
      <c r="M58" s="4"/>
      <c r="N58" s="4"/>
      <c r="O58" s="4"/>
      <c r="P58" s="4"/>
      <c r="Q58" s="4"/>
      <c r="R58" s="4"/>
      <c r="S58" s="4"/>
      <c r="T58" s="4"/>
      <c r="U58" s="4"/>
      <c r="V58" s="4"/>
      <c r="W58" s="4"/>
      <c r="X58" s="4"/>
      <c r="Y58" s="4"/>
      <c r="Z58" s="4"/>
    </row>
    <row r="59" spans="1:26" ht="24" customHeight="1">
      <c r="A59" s="5" t="s">
        <v>618</v>
      </c>
      <c r="B59" s="5" t="s">
        <v>606</v>
      </c>
      <c r="C59" s="5" t="s">
        <v>619</v>
      </c>
      <c r="D59" s="5" t="s">
        <v>485</v>
      </c>
      <c r="E59" s="5" t="s">
        <v>533</v>
      </c>
      <c r="F59" s="17">
        <v>36</v>
      </c>
      <c r="G59" s="29">
        <v>500</v>
      </c>
      <c r="H59" s="30">
        <f>F59*G59</f>
        <v>18000</v>
      </c>
      <c r="I59" s="5" t="s">
        <v>620</v>
      </c>
      <c r="J59" s="4"/>
      <c r="K59" s="4"/>
      <c r="L59" s="4"/>
      <c r="M59" s="4"/>
      <c r="N59" s="4"/>
      <c r="O59" s="4"/>
      <c r="P59" s="4"/>
      <c r="Q59" s="4"/>
      <c r="R59" s="4"/>
      <c r="S59" s="4"/>
      <c r="T59" s="4"/>
      <c r="U59" s="4"/>
      <c r="V59" s="4"/>
      <c r="W59" s="4"/>
      <c r="X59" s="4"/>
      <c r="Y59" s="4"/>
      <c r="Z59" s="4"/>
    </row>
    <row r="60" spans="1:26" ht="15" customHeight="1">
      <c r="A60" s="5" t="s">
        <v>621</v>
      </c>
      <c r="B60" s="5" t="s">
        <v>606</v>
      </c>
      <c r="C60" s="5" t="s">
        <v>622</v>
      </c>
      <c r="D60" s="5" t="s">
        <v>623</v>
      </c>
      <c r="E60" s="5" t="s">
        <v>509</v>
      </c>
      <c r="F60" s="33">
        <v>1</v>
      </c>
      <c r="G60" s="30"/>
      <c r="H60" s="6">
        <f>'Props &amp; Art'!I45</f>
        <v>137600</v>
      </c>
      <c r="I60" s="5" t="s">
        <v>624</v>
      </c>
      <c r="J60" s="4"/>
      <c r="K60" s="4"/>
      <c r="L60" s="4"/>
      <c r="M60" s="4"/>
      <c r="N60" s="4"/>
      <c r="O60" s="4"/>
      <c r="P60" s="4"/>
      <c r="Q60" s="4"/>
      <c r="R60" s="4"/>
      <c r="S60" s="4"/>
      <c r="T60" s="4"/>
      <c r="U60" s="4"/>
      <c r="V60" s="4"/>
      <c r="W60" s="4"/>
      <c r="X60" s="4"/>
      <c r="Y60" s="4"/>
      <c r="Z60" s="4"/>
    </row>
    <row r="61" spans="1:26" ht="24" customHeight="1">
      <c r="A61" s="5" t="s">
        <v>625</v>
      </c>
      <c r="B61" s="5" t="s">
        <v>606</v>
      </c>
      <c r="C61" s="5" t="s">
        <v>626</v>
      </c>
      <c r="D61" s="5" t="s">
        <v>537</v>
      </c>
      <c r="E61" s="5" t="s">
        <v>475</v>
      </c>
      <c r="F61" s="17">
        <v>1</v>
      </c>
      <c r="G61" s="29">
        <v>13500</v>
      </c>
      <c r="H61" s="30">
        <f>F61*G61</f>
        <v>13500</v>
      </c>
      <c r="I61" s="5" t="s">
        <v>627</v>
      </c>
      <c r="J61" s="4"/>
      <c r="K61" s="4"/>
      <c r="L61" s="4"/>
      <c r="M61" s="4"/>
      <c r="N61" s="4"/>
      <c r="O61" s="4"/>
      <c r="P61" s="4"/>
      <c r="Q61" s="4"/>
      <c r="R61" s="4"/>
      <c r="S61" s="4"/>
      <c r="T61" s="4"/>
      <c r="U61" s="4"/>
      <c r="V61" s="4"/>
      <c r="W61" s="4"/>
      <c r="X61" s="4"/>
      <c r="Y61" s="4"/>
      <c r="Z61" s="4"/>
    </row>
    <row r="62" spans="1:26" ht="24" customHeight="1">
      <c r="A62" s="5" t="s">
        <v>628</v>
      </c>
      <c r="B62" s="5" t="s">
        <v>606</v>
      </c>
      <c r="C62" s="5" t="s">
        <v>629</v>
      </c>
      <c r="D62" s="5" t="s">
        <v>630</v>
      </c>
      <c r="E62" s="5" t="s">
        <v>475</v>
      </c>
      <c r="F62" s="17">
        <v>1</v>
      </c>
      <c r="G62" s="29">
        <v>10500</v>
      </c>
      <c r="H62" s="30">
        <f>F62*G62</f>
        <v>10500</v>
      </c>
      <c r="I62" s="5" t="s">
        <v>631</v>
      </c>
      <c r="J62" s="4"/>
      <c r="K62" s="4"/>
      <c r="L62" s="4"/>
      <c r="M62" s="4"/>
      <c r="N62" s="4"/>
      <c r="O62" s="4"/>
      <c r="P62" s="4"/>
      <c r="Q62" s="4"/>
      <c r="R62" s="4"/>
      <c r="S62" s="4"/>
      <c r="T62" s="4"/>
      <c r="U62" s="4"/>
      <c r="V62" s="4"/>
      <c r="W62" s="4"/>
      <c r="X62" s="4"/>
      <c r="Y62" s="4"/>
      <c r="Z62" s="4"/>
    </row>
    <row r="63" spans="1:26" ht="24" customHeight="1">
      <c r="A63" s="5" t="s">
        <v>632</v>
      </c>
      <c r="B63" s="5" t="s">
        <v>606</v>
      </c>
      <c r="C63" s="5" t="s">
        <v>633</v>
      </c>
      <c r="D63" s="5" t="s">
        <v>630</v>
      </c>
      <c r="E63" s="5" t="s">
        <v>475</v>
      </c>
      <c r="F63" s="17">
        <v>1</v>
      </c>
      <c r="G63" s="29">
        <v>16500</v>
      </c>
      <c r="H63" s="30">
        <f>F63*G63</f>
        <v>16500</v>
      </c>
      <c r="I63" s="5" t="s">
        <v>634</v>
      </c>
      <c r="J63" s="4"/>
      <c r="K63" s="4"/>
      <c r="L63" s="4"/>
      <c r="M63" s="4"/>
      <c r="N63" s="4"/>
      <c r="O63" s="4"/>
      <c r="P63" s="4"/>
      <c r="Q63" s="4"/>
      <c r="R63" s="4"/>
      <c r="S63" s="4"/>
      <c r="T63" s="4"/>
      <c r="U63" s="4"/>
      <c r="V63" s="4"/>
      <c r="W63" s="4"/>
      <c r="X63" s="4"/>
      <c r="Y63" s="4"/>
      <c r="Z63" s="4"/>
    </row>
    <row r="64" spans="1:26" ht="24" customHeight="1">
      <c r="A64" s="5" t="s">
        <v>635</v>
      </c>
      <c r="B64" s="5" t="s">
        <v>606</v>
      </c>
      <c r="C64" s="5" t="s">
        <v>636</v>
      </c>
      <c r="D64" s="5" t="s">
        <v>630</v>
      </c>
      <c r="E64" s="5" t="s">
        <v>475</v>
      </c>
      <c r="F64" s="17">
        <v>1</v>
      </c>
      <c r="G64" s="29">
        <v>13500</v>
      </c>
      <c r="H64" s="30">
        <f>F64*G64</f>
        <v>13500</v>
      </c>
      <c r="I64" s="5" t="s">
        <v>637</v>
      </c>
      <c r="J64" s="4"/>
      <c r="K64" s="4"/>
      <c r="L64" s="4"/>
      <c r="M64" s="4"/>
      <c r="N64" s="4"/>
      <c r="O64" s="4"/>
      <c r="P64" s="4"/>
      <c r="Q64" s="4"/>
      <c r="R64" s="4"/>
      <c r="S64" s="4"/>
      <c r="T64" s="4"/>
      <c r="U64" s="4"/>
      <c r="V64" s="4"/>
      <c r="W64" s="4"/>
      <c r="X64" s="4"/>
      <c r="Y64" s="4"/>
      <c r="Z64" s="4"/>
    </row>
    <row r="65" spans="1:26" ht="24" customHeight="1">
      <c r="A65" s="5" t="s">
        <v>638</v>
      </c>
      <c r="B65" s="5" t="s">
        <v>606</v>
      </c>
      <c r="C65" s="5" t="s">
        <v>639</v>
      </c>
      <c r="D65" s="5" t="s">
        <v>474</v>
      </c>
      <c r="E65" s="5" t="s">
        <v>475</v>
      </c>
      <c r="F65" s="17">
        <v>1</v>
      </c>
      <c r="G65" s="29">
        <v>4875</v>
      </c>
      <c r="H65" s="30">
        <f>F65*G65</f>
        <v>4875</v>
      </c>
      <c r="I65" s="5" t="s">
        <v>640</v>
      </c>
      <c r="J65" s="4"/>
      <c r="K65" s="4"/>
      <c r="L65" s="4"/>
      <c r="M65" s="4"/>
      <c r="N65" s="4"/>
      <c r="O65" s="4"/>
      <c r="P65" s="4"/>
      <c r="Q65" s="4"/>
      <c r="R65" s="4"/>
      <c r="S65" s="4"/>
      <c r="T65" s="4"/>
      <c r="U65" s="4"/>
      <c r="V65" s="4"/>
      <c r="W65" s="4"/>
      <c r="X65" s="4"/>
      <c r="Y65" s="4"/>
      <c r="Z65" s="4"/>
    </row>
    <row r="66" spans="1:26" ht="15" customHeight="1">
      <c r="A66" s="58" t="s">
        <v>31</v>
      </c>
      <c r="B66" s="58"/>
      <c r="C66" s="58"/>
      <c r="D66" s="58"/>
      <c r="E66" s="58"/>
      <c r="F66" s="59"/>
      <c r="G66" s="60"/>
      <c r="H66" s="32">
        <f>SUM(H55:H65)</f>
        <v>328600</v>
      </c>
      <c r="I66" s="31"/>
      <c r="J66" s="4"/>
      <c r="K66" s="4"/>
      <c r="L66" s="4"/>
      <c r="M66" s="4"/>
      <c r="N66" s="4"/>
      <c r="O66" s="4"/>
      <c r="P66" s="4"/>
      <c r="Q66" s="4"/>
      <c r="R66" s="4"/>
      <c r="S66" s="4"/>
      <c r="T66" s="4"/>
      <c r="U66" s="4"/>
      <c r="V66" s="4"/>
      <c r="W66" s="4"/>
      <c r="X66" s="4"/>
      <c r="Y66" s="4"/>
      <c r="Z66" s="4"/>
    </row>
    <row r="67" spans="1:26" ht="24" customHeight="1">
      <c r="A67" s="5" t="s">
        <v>641</v>
      </c>
      <c r="B67" s="5" t="s">
        <v>642</v>
      </c>
      <c r="C67" s="5" t="s">
        <v>643</v>
      </c>
      <c r="D67" s="5" t="s">
        <v>485</v>
      </c>
      <c r="E67" s="5" t="s">
        <v>533</v>
      </c>
      <c r="F67" s="17">
        <v>60</v>
      </c>
      <c r="G67" s="29">
        <v>450</v>
      </c>
      <c r="H67" s="30">
        <f t="shared" ref="H67:H74" si="3">F67*G67</f>
        <v>27000</v>
      </c>
      <c r="I67" s="5" t="s">
        <v>644</v>
      </c>
      <c r="J67" s="4"/>
      <c r="K67" s="4"/>
      <c r="L67" s="4"/>
      <c r="M67" s="4"/>
      <c r="N67" s="4"/>
      <c r="O67" s="4"/>
      <c r="P67" s="4"/>
      <c r="Q67" s="4"/>
      <c r="R67" s="4"/>
      <c r="S67" s="4"/>
      <c r="T67" s="4"/>
      <c r="U67" s="4"/>
      <c r="V67" s="4"/>
      <c r="W67" s="4"/>
      <c r="X67" s="4"/>
      <c r="Y67" s="4"/>
      <c r="Z67" s="4"/>
    </row>
    <row r="68" spans="1:26" ht="15" customHeight="1">
      <c r="A68" s="5" t="s">
        <v>645</v>
      </c>
      <c r="B68" s="5" t="s">
        <v>642</v>
      </c>
      <c r="C68" s="5" t="s">
        <v>646</v>
      </c>
      <c r="D68" s="5" t="s">
        <v>537</v>
      </c>
      <c r="E68" s="5" t="s">
        <v>475</v>
      </c>
      <c r="F68" s="17">
        <v>1</v>
      </c>
      <c r="G68" s="29">
        <v>13500</v>
      </c>
      <c r="H68" s="30">
        <f t="shared" si="3"/>
        <v>13500</v>
      </c>
      <c r="I68" s="5" t="s">
        <v>647</v>
      </c>
      <c r="J68" s="4"/>
      <c r="K68" s="4"/>
      <c r="L68" s="4"/>
      <c r="M68" s="4"/>
      <c r="N68" s="4"/>
      <c r="O68" s="4"/>
      <c r="P68" s="4"/>
      <c r="Q68" s="4"/>
      <c r="R68" s="4"/>
      <c r="S68" s="4"/>
      <c r="T68" s="4"/>
      <c r="U68" s="4"/>
      <c r="V68" s="4"/>
      <c r="W68" s="4"/>
      <c r="X68" s="4"/>
      <c r="Y68" s="4"/>
      <c r="Z68" s="4"/>
    </row>
    <row r="69" spans="1:26" ht="15" customHeight="1">
      <c r="A69" s="5" t="s">
        <v>648</v>
      </c>
      <c r="B69" s="5" t="s">
        <v>642</v>
      </c>
      <c r="C69" s="5" t="s">
        <v>649</v>
      </c>
      <c r="D69" s="5" t="s">
        <v>537</v>
      </c>
      <c r="E69" s="5" t="s">
        <v>475</v>
      </c>
      <c r="F69" s="17">
        <v>1</v>
      </c>
      <c r="G69" s="29">
        <v>12000</v>
      </c>
      <c r="H69" s="30">
        <f t="shared" si="3"/>
        <v>12000</v>
      </c>
      <c r="I69" s="5" t="s">
        <v>650</v>
      </c>
      <c r="J69" s="4"/>
      <c r="K69" s="4"/>
      <c r="L69" s="4"/>
      <c r="M69" s="4"/>
      <c r="N69" s="4"/>
      <c r="O69" s="4"/>
      <c r="P69" s="4"/>
      <c r="Q69" s="4"/>
      <c r="R69" s="4"/>
      <c r="S69" s="4"/>
      <c r="T69" s="4"/>
      <c r="U69" s="4"/>
      <c r="V69" s="4"/>
      <c r="W69" s="4"/>
      <c r="X69" s="4"/>
      <c r="Y69" s="4"/>
      <c r="Z69" s="4"/>
    </row>
    <row r="70" spans="1:26" ht="15" customHeight="1">
      <c r="A70" s="5" t="s">
        <v>651</v>
      </c>
      <c r="B70" s="5" t="s">
        <v>642</v>
      </c>
      <c r="C70" s="5" t="s">
        <v>652</v>
      </c>
      <c r="D70" s="5" t="s">
        <v>537</v>
      </c>
      <c r="E70" s="5" t="s">
        <v>475</v>
      </c>
      <c r="F70" s="17">
        <v>1</v>
      </c>
      <c r="G70" s="29">
        <v>8250</v>
      </c>
      <c r="H70" s="30">
        <f t="shared" si="3"/>
        <v>8250</v>
      </c>
      <c r="I70" s="5" t="s">
        <v>653</v>
      </c>
      <c r="J70" s="4"/>
      <c r="K70" s="4"/>
      <c r="L70" s="4"/>
      <c r="M70" s="4"/>
      <c r="N70" s="4"/>
      <c r="O70" s="4"/>
      <c r="P70" s="4"/>
      <c r="Q70" s="4"/>
      <c r="R70" s="4"/>
      <c r="S70" s="4"/>
      <c r="T70" s="4"/>
      <c r="U70" s="4"/>
      <c r="V70" s="4"/>
      <c r="W70" s="4"/>
      <c r="X70" s="4"/>
      <c r="Y70" s="4"/>
      <c r="Z70" s="4"/>
    </row>
    <row r="71" spans="1:26" ht="24" customHeight="1">
      <c r="A71" s="5" t="s">
        <v>654</v>
      </c>
      <c r="B71" s="5" t="s">
        <v>642</v>
      </c>
      <c r="C71" s="5" t="s">
        <v>655</v>
      </c>
      <c r="D71" s="5" t="s">
        <v>485</v>
      </c>
      <c r="E71" s="5" t="s">
        <v>533</v>
      </c>
      <c r="F71" s="17">
        <v>75</v>
      </c>
      <c r="G71" s="29">
        <v>450</v>
      </c>
      <c r="H71" s="30">
        <f t="shared" si="3"/>
        <v>33750</v>
      </c>
      <c r="I71" s="5" t="s">
        <v>656</v>
      </c>
      <c r="J71" s="4"/>
      <c r="K71" s="4"/>
      <c r="L71" s="4"/>
      <c r="M71" s="4"/>
      <c r="N71" s="4"/>
      <c r="O71" s="4"/>
      <c r="P71" s="4"/>
      <c r="Q71" s="4"/>
      <c r="R71" s="4"/>
      <c r="S71" s="4"/>
      <c r="T71" s="4"/>
      <c r="U71" s="4"/>
      <c r="V71" s="4"/>
      <c r="W71" s="4"/>
      <c r="X71" s="4"/>
      <c r="Y71" s="4"/>
      <c r="Z71" s="4"/>
    </row>
    <row r="72" spans="1:26" ht="15" customHeight="1">
      <c r="A72" s="5" t="s">
        <v>657</v>
      </c>
      <c r="B72" s="5" t="s">
        <v>642</v>
      </c>
      <c r="C72" s="5" t="s">
        <v>658</v>
      </c>
      <c r="D72" s="5" t="s">
        <v>659</v>
      </c>
      <c r="E72" s="5" t="s">
        <v>475</v>
      </c>
      <c r="F72" s="17">
        <v>1</v>
      </c>
      <c r="G72" s="29">
        <v>9000</v>
      </c>
      <c r="H72" s="30">
        <f t="shared" si="3"/>
        <v>9000</v>
      </c>
      <c r="I72" s="5" t="s">
        <v>660</v>
      </c>
      <c r="J72" s="4"/>
      <c r="K72" s="4"/>
      <c r="L72" s="4"/>
      <c r="M72" s="4"/>
      <c r="N72" s="4"/>
      <c r="O72" s="4"/>
      <c r="P72" s="4"/>
      <c r="Q72" s="4"/>
      <c r="R72" s="4"/>
      <c r="S72" s="4"/>
      <c r="T72" s="4"/>
      <c r="U72" s="4"/>
      <c r="V72" s="4"/>
      <c r="W72" s="4"/>
      <c r="X72" s="4"/>
      <c r="Y72" s="4"/>
      <c r="Z72" s="4"/>
    </row>
    <row r="73" spans="1:26" ht="15" customHeight="1">
      <c r="A73" s="5" t="s">
        <v>661</v>
      </c>
      <c r="B73" s="5" t="s">
        <v>642</v>
      </c>
      <c r="C73" s="5" t="s">
        <v>662</v>
      </c>
      <c r="D73" s="5" t="s">
        <v>659</v>
      </c>
      <c r="E73" s="5" t="s">
        <v>475</v>
      </c>
      <c r="F73" s="17">
        <v>1</v>
      </c>
      <c r="G73" s="29">
        <v>5250</v>
      </c>
      <c r="H73" s="30">
        <f t="shared" si="3"/>
        <v>5250</v>
      </c>
      <c r="I73" s="5" t="s">
        <v>663</v>
      </c>
      <c r="J73" s="4"/>
      <c r="K73" s="4"/>
      <c r="L73" s="4"/>
      <c r="M73" s="4"/>
      <c r="N73" s="4"/>
      <c r="O73" s="4"/>
      <c r="P73" s="4"/>
      <c r="Q73" s="4"/>
      <c r="R73" s="4"/>
      <c r="S73" s="4"/>
      <c r="T73" s="4"/>
      <c r="U73" s="4"/>
      <c r="V73" s="4"/>
      <c r="W73" s="4"/>
      <c r="X73" s="4"/>
      <c r="Y73" s="4"/>
      <c r="Z73" s="4"/>
    </row>
    <row r="74" spans="1:26" ht="24" customHeight="1">
      <c r="A74" s="5" t="s">
        <v>664</v>
      </c>
      <c r="B74" s="5" t="s">
        <v>642</v>
      </c>
      <c r="C74" s="5" t="s">
        <v>665</v>
      </c>
      <c r="D74" s="5" t="s">
        <v>666</v>
      </c>
      <c r="E74" s="5" t="s">
        <v>475</v>
      </c>
      <c r="F74" s="17">
        <v>1</v>
      </c>
      <c r="G74" s="29">
        <v>7500</v>
      </c>
      <c r="H74" s="30">
        <f t="shared" si="3"/>
        <v>7500</v>
      </c>
      <c r="I74" s="5" t="s">
        <v>667</v>
      </c>
      <c r="J74" s="4"/>
      <c r="K74" s="4"/>
      <c r="L74" s="4"/>
      <c r="M74" s="4"/>
      <c r="N74" s="4"/>
      <c r="O74" s="4"/>
      <c r="P74" s="4"/>
      <c r="Q74" s="4"/>
      <c r="R74" s="4"/>
      <c r="S74" s="4"/>
      <c r="T74" s="4"/>
      <c r="U74" s="4"/>
      <c r="V74" s="4"/>
      <c r="W74" s="4"/>
      <c r="X74" s="4"/>
      <c r="Y74" s="4"/>
      <c r="Z74" s="4"/>
    </row>
    <row r="75" spans="1:26" ht="15" customHeight="1">
      <c r="A75" s="58" t="s">
        <v>32</v>
      </c>
      <c r="B75" s="58"/>
      <c r="C75" s="58"/>
      <c r="D75" s="58"/>
      <c r="E75" s="58"/>
      <c r="F75" s="59"/>
      <c r="G75" s="60"/>
      <c r="H75" s="32">
        <f>SUM(H67:H74)</f>
        <v>116250</v>
      </c>
      <c r="I75" s="31"/>
      <c r="J75" s="4"/>
      <c r="K75" s="4"/>
      <c r="L75" s="4"/>
      <c r="M75" s="4"/>
      <c r="N75" s="4"/>
      <c r="O75" s="4"/>
      <c r="P75" s="4"/>
      <c r="Q75" s="4"/>
      <c r="R75" s="4"/>
      <c r="S75" s="4"/>
      <c r="T75" s="4"/>
      <c r="U75" s="4"/>
      <c r="V75" s="4"/>
      <c r="W75" s="4"/>
      <c r="X75" s="4"/>
      <c r="Y75" s="4"/>
      <c r="Z75" s="4"/>
    </row>
    <row r="76" spans="1:26" ht="24" customHeight="1">
      <c r="A76" s="5" t="s">
        <v>668</v>
      </c>
      <c r="B76" s="5" t="s">
        <v>669</v>
      </c>
      <c r="C76" s="5" t="s">
        <v>670</v>
      </c>
      <c r="D76" s="5" t="s">
        <v>485</v>
      </c>
      <c r="E76" s="5" t="s">
        <v>475</v>
      </c>
      <c r="F76" s="17">
        <v>1</v>
      </c>
      <c r="G76" s="29">
        <v>11000</v>
      </c>
      <c r="H76" s="30">
        <f t="shared" ref="H76:H84" si="4">F76*G76</f>
        <v>11000</v>
      </c>
      <c r="I76" s="5" t="s">
        <v>671</v>
      </c>
      <c r="J76" s="4"/>
      <c r="K76" s="4"/>
      <c r="L76" s="4"/>
      <c r="M76" s="4"/>
      <c r="N76" s="4"/>
      <c r="O76" s="4"/>
      <c r="P76" s="4"/>
      <c r="Q76" s="4"/>
      <c r="R76" s="4"/>
      <c r="S76" s="4"/>
      <c r="T76" s="4"/>
      <c r="U76" s="4"/>
      <c r="V76" s="4"/>
      <c r="W76" s="4"/>
      <c r="X76" s="4"/>
      <c r="Y76" s="4"/>
      <c r="Z76" s="4"/>
    </row>
    <row r="77" spans="1:26" ht="15" customHeight="1">
      <c r="A77" s="5" t="s">
        <v>672</v>
      </c>
      <c r="B77" s="5" t="s">
        <v>669</v>
      </c>
      <c r="C77" s="5" t="s">
        <v>673</v>
      </c>
      <c r="D77" s="5" t="s">
        <v>674</v>
      </c>
      <c r="E77" s="5" t="s">
        <v>475</v>
      </c>
      <c r="F77" s="17">
        <v>1</v>
      </c>
      <c r="G77" s="29">
        <v>16500</v>
      </c>
      <c r="H77" s="30">
        <f t="shared" si="4"/>
        <v>16500</v>
      </c>
      <c r="I77" s="5" t="s">
        <v>675</v>
      </c>
      <c r="J77" s="4"/>
      <c r="K77" s="4"/>
      <c r="L77" s="4"/>
      <c r="M77" s="4"/>
      <c r="N77" s="4"/>
      <c r="O77" s="4"/>
      <c r="P77" s="4"/>
      <c r="Q77" s="4"/>
      <c r="R77" s="4"/>
      <c r="S77" s="4"/>
      <c r="T77" s="4"/>
      <c r="U77" s="4"/>
      <c r="V77" s="4"/>
      <c r="W77" s="4"/>
      <c r="X77" s="4"/>
      <c r="Y77" s="4"/>
      <c r="Z77" s="4"/>
    </row>
    <row r="78" spans="1:26" ht="15" customHeight="1">
      <c r="A78" s="5" t="s">
        <v>676</v>
      </c>
      <c r="B78" s="5" t="s">
        <v>669</v>
      </c>
      <c r="C78" s="5" t="s">
        <v>677</v>
      </c>
      <c r="D78" s="5" t="s">
        <v>674</v>
      </c>
      <c r="E78" s="5" t="s">
        <v>475</v>
      </c>
      <c r="F78" s="17">
        <v>1</v>
      </c>
      <c r="G78" s="29">
        <v>12000</v>
      </c>
      <c r="H78" s="30">
        <f t="shared" si="4"/>
        <v>12000</v>
      </c>
      <c r="I78" s="5" t="s">
        <v>678</v>
      </c>
      <c r="J78" s="4"/>
      <c r="K78" s="4"/>
      <c r="L78" s="4"/>
      <c r="M78" s="4"/>
      <c r="N78" s="4"/>
      <c r="O78" s="4"/>
      <c r="P78" s="4"/>
      <c r="Q78" s="4"/>
      <c r="R78" s="4"/>
      <c r="S78" s="4"/>
      <c r="T78" s="4"/>
      <c r="U78" s="4"/>
      <c r="V78" s="4"/>
      <c r="W78" s="4"/>
      <c r="X78" s="4"/>
      <c r="Y78" s="4"/>
      <c r="Z78" s="4"/>
    </row>
    <row r="79" spans="1:26" ht="15" customHeight="1">
      <c r="A79" s="5" t="s">
        <v>679</v>
      </c>
      <c r="B79" s="5" t="s">
        <v>669</v>
      </c>
      <c r="C79" s="5" t="s">
        <v>680</v>
      </c>
      <c r="D79" s="5" t="s">
        <v>674</v>
      </c>
      <c r="E79" s="5" t="s">
        <v>475</v>
      </c>
      <c r="F79" s="17">
        <v>1</v>
      </c>
      <c r="G79" s="29">
        <v>10500</v>
      </c>
      <c r="H79" s="30">
        <f t="shared" si="4"/>
        <v>10500</v>
      </c>
      <c r="I79" s="5" t="s">
        <v>681</v>
      </c>
      <c r="J79" s="4"/>
      <c r="K79" s="4"/>
      <c r="L79" s="4"/>
      <c r="M79" s="4"/>
      <c r="N79" s="4"/>
      <c r="O79" s="4"/>
      <c r="P79" s="4"/>
      <c r="Q79" s="4"/>
      <c r="R79" s="4"/>
      <c r="S79" s="4"/>
      <c r="T79" s="4"/>
      <c r="U79" s="4"/>
      <c r="V79" s="4"/>
      <c r="W79" s="4"/>
      <c r="X79" s="4"/>
      <c r="Y79" s="4"/>
      <c r="Z79" s="4"/>
    </row>
    <row r="80" spans="1:26" ht="15" customHeight="1">
      <c r="A80" s="5" t="s">
        <v>682</v>
      </c>
      <c r="B80" s="5" t="s">
        <v>669</v>
      </c>
      <c r="C80" s="5" t="s">
        <v>683</v>
      </c>
      <c r="D80" s="5" t="s">
        <v>674</v>
      </c>
      <c r="E80" s="5" t="s">
        <v>475</v>
      </c>
      <c r="F80" s="17">
        <v>1</v>
      </c>
      <c r="G80" s="29">
        <v>9000</v>
      </c>
      <c r="H80" s="30">
        <f t="shared" si="4"/>
        <v>9000</v>
      </c>
      <c r="I80" s="5" t="s">
        <v>684</v>
      </c>
      <c r="J80" s="4"/>
      <c r="K80" s="4"/>
      <c r="L80" s="4"/>
      <c r="M80" s="4"/>
      <c r="N80" s="4"/>
      <c r="O80" s="4"/>
      <c r="P80" s="4"/>
      <c r="Q80" s="4"/>
      <c r="R80" s="4"/>
      <c r="S80" s="4"/>
      <c r="T80" s="4"/>
      <c r="U80" s="4"/>
      <c r="V80" s="4"/>
      <c r="W80" s="4"/>
      <c r="X80" s="4"/>
      <c r="Y80" s="4"/>
      <c r="Z80" s="4"/>
    </row>
    <row r="81" spans="1:26" ht="15" customHeight="1">
      <c r="A81" s="5" t="s">
        <v>685</v>
      </c>
      <c r="B81" s="5" t="s">
        <v>669</v>
      </c>
      <c r="C81" s="5" t="s">
        <v>686</v>
      </c>
      <c r="D81" s="5" t="s">
        <v>674</v>
      </c>
      <c r="E81" s="5" t="s">
        <v>475</v>
      </c>
      <c r="F81" s="17">
        <v>1</v>
      </c>
      <c r="G81" s="29">
        <v>10500</v>
      </c>
      <c r="H81" s="30">
        <f t="shared" si="4"/>
        <v>10500</v>
      </c>
      <c r="I81" s="5" t="s">
        <v>687</v>
      </c>
      <c r="J81" s="4"/>
      <c r="K81" s="4"/>
      <c r="L81" s="4"/>
      <c r="M81" s="4"/>
      <c r="N81" s="4"/>
      <c r="O81" s="4"/>
      <c r="P81" s="4"/>
      <c r="Q81" s="4"/>
      <c r="R81" s="4"/>
      <c r="S81" s="4"/>
      <c r="T81" s="4"/>
      <c r="U81" s="4"/>
      <c r="V81" s="4"/>
      <c r="W81" s="4"/>
      <c r="X81" s="4"/>
      <c r="Y81" s="4"/>
      <c r="Z81" s="4"/>
    </row>
    <row r="82" spans="1:26" ht="15" customHeight="1">
      <c r="A82" s="5" t="s">
        <v>688</v>
      </c>
      <c r="B82" s="5" t="s">
        <v>669</v>
      </c>
      <c r="C82" s="5" t="s">
        <v>689</v>
      </c>
      <c r="D82" s="5" t="s">
        <v>674</v>
      </c>
      <c r="E82" s="5" t="s">
        <v>475</v>
      </c>
      <c r="F82" s="17">
        <v>1</v>
      </c>
      <c r="G82" s="29">
        <v>9000</v>
      </c>
      <c r="H82" s="30">
        <f t="shared" si="4"/>
        <v>9000</v>
      </c>
      <c r="I82" s="5" t="s">
        <v>690</v>
      </c>
      <c r="J82" s="4"/>
      <c r="K82" s="4"/>
      <c r="L82" s="4"/>
      <c r="M82" s="4"/>
      <c r="N82" s="4"/>
      <c r="O82" s="4"/>
      <c r="P82" s="4"/>
      <c r="Q82" s="4"/>
      <c r="R82" s="4"/>
      <c r="S82" s="4"/>
      <c r="T82" s="4"/>
      <c r="U82" s="4"/>
      <c r="V82" s="4"/>
      <c r="W82" s="4"/>
      <c r="X82" s="4"/>
      <c r="Y82" s="4"/>
      <c r="Z82" s="4"/>
    </row>
    <row r="83" spans="1:26" ht="15" customHeight="1">
      <c r="A83" s="5" t="s">
        <v>691</v>
      </c>
      <c r="B83" s="5" t="s">
        <v>669</v>
      </c>
      <c r="C83" s="5" t="s">
        <v>692</v>
      </c>
      <c r="D83" s="5" t="s">
        <v>693</v>
      </c>
      <c r="E83" s="5" t="s">
        <v>475</v>
      </c>
      <c r="F83" s="17">
        <v>1</v>
      </c>
      <c r="G83" s="29">
        <v>6750</v>
      </c>
      <c r="H83" s="30">
        <f t="shared" si="4"/>
        <v>6750</v>
      </c>
      <c r="I83" s="5" t="s">
        <v>694</v>
      </c>
      <c r="J83" s="4"/>
      <c r="K83" s="4"/>
      <c r="L83" s="4"/>
      <c r="M83" s="4"/>
      <c r="N83" s="4"/>
      <c r="O83" s="4"/>
      <c r="P83" s="4"/>
      <c r="Q83" s="4"/>
      <c r="R83" s="4"/>
      <c r="S83" s="4"/>
      <c r="T83" s="4"/>
      <c r="U83" s="4"/>
      <c r="V83" s="4"/>
      <c r="W83" s="4"/>
      <c r="X83" s="4"/>
      <c r="Y83" s="4"/>
      <c r="Z83" s="4"/>
    </row>
    <row r="84" spans="1:26" ht="15" customHeight="1">
      <c r="A84" s="5" t="s">
        <v>695</v>
      </c>
      <c r="B84" s="5" t="s">
        <v>669</v>
      </c>
      <c r="C84" s="5" t="s">
        <v>696</v>
      </c>
      <c r="D84" s="5" t="s">
        <v>474</v>
      </c>
      <c r="E84" s="5" t="s">
        <v>475</v>
      </c>
      <c r="F84" s="17">
        <v>1</v>
      </c>
      <c r="G84" s="29">
        <v>4875</v>
      </c>
      <c r="H84" s="30">
        <f t="shared" si="4"/>
        <v>4875</v>
      </c>
      <c r="I84" s="5" t="s">
        <v>697</v>
      </c>
      <c r="J84" s="4"/>
      <c r="K84" s="4"/>
      <c r="L84" s="4"/>
      <c r="M84" s="4"/>
      <c r="N84" s="4"/>
      <c r="O84" s="4"/>
      <c r="P84" s="4"/>
      <c r="Q84" s="4"/>
      <c r="R84" s="4"/>
      <c r="S84" s="4"/>
      <c r="T84" s="4"/>
      <c r="U84" s="4"/>
      <c r="V84" s="4"/>
      <c r="W84" s="4"/>
      <c r="X84" s="4"/>
      <c r="Y84" s="4"/>
      <c r="Z84" s="4"/>
    </row>
    <row r="85" spans="1:26" ht="15" customHeight="1">
      <c r="A85" s="58" t="s">
        <v>698</v>
      </c>
      <c r="B85" s="58"/>
      <c r="C85" s="58"/>
      <c r="D85" s="58"/>
      <c r="E85" s="58"/>
      <c r="F85" s="59"/>
      <c r="G85" s="60"/>
      <c r="H85" s="32">
        <f>SUM(H76:H84)</f>
        <v>90125</v>
      </c>
      <c r="I85" s="31"/>
      <c r="J85" s="4"/>
      <c r="K85" s="4"/>
      <c r="L85" s="4"/>
      <c r="M85" s="4"/>
      <c r="N85" s="4"/>
      <c r="O85" s="4"/>
      <c r="P85" s="4"/>
      <c r="Q85" s="4"/>
      <c r="R85" s="4"/>
      <c r="S85" s="4"/>
      <c r="T85" s="4"/>
      <c r="U85" s="4"/>
      <c r="V85" s="4"/>
      <c r="W85" s="4"/>
      <c r="X85" s="4"/>
      <c r="Y85" s="4"/>
      <c r="Z85" s="4"/>
    </row>
    <row r="86" spans="1:26" ht="15" customHeight="1">
      <c r="A86" s="5" t="s">
        <v>699</v>
      </c>
      <c r="B86" s="5" t="s">
        <v>700</v>
      </c>
      <c r="C86" s="5" t="s">
        <v>701</v>
      </c>
      <c r="D86" s="5" t="s">
        <v>485</v>
      </c>
      <c r="E86" s="5" t="s">
        <v>475</v>
      </c>
      <c r="F86" s="17">
        <v>1</v>
      </c>
      <c r="G86" s="29">
        <v>12000</v>
      </c>
      <c r="H86" s="30">
        <f t="shared" ref="H86:H94" si="5">F86*G86</f>
        <v>12000</v>
      </c>
      <c r="I86" s="5" t="s">
        <v>702</v>
      </c>
      <c r="J86" s="4"/>
      <c r="K86" s="4"/>
      <c r="L86" s="4"/>
      <c r="M86" s="4"/>
      <c r="N86" s="4"/>
      <c r="O86" s="4"/>
      <c r="P86" s="4"/>
      <c r="Q86" s="4"/>
      <c r="R86" s="4"/>
      <c r="S86" s="4"/>
      <c r="T86" s="4"/>
      <c r="U86" s="4"/>
      <c r="V86" s="4"/>
      <c r="W86" s="4"/>
      <c r="X86" s="4"/>
      <c r="Y86" s="4"/>
      <c r="Z86" s="4"/>
    </row>
    <row r="87" spans="1:26" ht="15" customHeight="1">
      <c r="A87" s="5" t="s">
        <v>703</v>
      </c>
      <c r="B87" s="5" t="s">
        <v>700</v>
      </c>
      <c r="C87" s="5" t="s">
        <v>704</v>
      </c>
      <c r="D87" s="5" t="s">
        <v>558</v>
      </c>
      <c r="E87" s="5" t="s">
        <v>475</v>
      </c>
      <c r="F87" s="17">
        <v>1</v>
      </c>
      <c r="G87" s="29">
        <v>10500</v>
      </c>
      <c r="H87" s="30">
        <f t="shared" si="5"/>
        <v>10500</v>
      </c>
      <c r="I87" s="5" t="s">
        <v>705</v>
      </c>
      <c r="J87" s="4"/>
      <c r="K87" s="4"/>
      <c r="L87" s="4"/>
      <c r="M87" s="4"/>
      <c r="N87" s="4"/>
      <c r="O87" s="4"/>
      <c r="P87" s="4"/>
      <c r="Q87" s="4"/>
      <c r="R87" s="4"/>
      <c r="S87" s="4"/>
      <c r="T87" s="4"/>
      <c r="U87" s="4"/>
      <c r="V87" s="4"/>
      <c r="W87" s="4"/>
      <c r="X87" s="4"/>
      <c r="Y87" s="4"/>
      <c r="Z87" s="4"/>
    </row>
    <row r="88" spans="1:26" ht="15" customHeight="1">
      <c r="A88" s="5" t="s">
        <v>706</v>
      </c>
      <c r="B88" s="5" t="s">
        <v>700</v>
      </c>
      <c r="C88" s="5" t="s">
        <v>707</v>
      </c>
      <c r="D88" s="5" t="s">
        <v>558</v>
      </c>
      <c r="E88" s="5" t="s">
        <v>475</v>
      </c>
      <c r="F88" s="17">
        <v>1</v>
      </c>
      <c r="G88" s="29">
        <v>10500</v>
      </c>
      <c r="H88" s="30">
        <f t="shared" si="5"/>
        <v>10500</v>
      </c>
      <c r="I88" s="5" t="s">
        <v>708</v>
      </c>
      <c r="J88" s="4"/>
      <c r="K88" s="4"/>
      <c r="L88" s="4"/>
      <c r="M88" s="4"/>
      <c r="N88" s="4"/>
      <c r="O88" s="4"/>
      <c r="P88" s="4"/>
      <c r="Q88" s="4"/>
      <c r="R88" s="4"/>
      <c r="S88" s="4"/>
      <c r="T88" s="4"/>
      <c r="U88" s="4"/>
      <c r="V88" s="4"/>
      <c r="W88" s="4"/>
      <c r="X88" s="4"/>
      <c r="Y88" s="4"/>
      <c r="Z88" s="4"/>
    </row>
    <row r="89" spans="1:26" ht="15" customHeight="1">
      <c r="A89" s="5" t="s">
        <v>709</v>
      </c>
      <c r="B89" s="5" t="s">
        <v>700</v>
      </c>
      <c r="C89" s="5" t="s">
        <v>710</v>
      </c>
      <c r="D89" s="5" t="s">
        <v>711</v>
      </c>
      <c r="E89" s="5" t="s">
        <v>475</v>
      </c>
      <c r="F89" s="17">
        <v>1</v>
      </c>
      <c r="G89" s="29">
        <v>12000</v>
      </c>
      <c r="H89" s="30">
        <f t="shared" si="5"/>
        <v>12000</v>
      </c>
      <c r="I89" s="5" t="s">
        <v>712</v>
      </c>
      <c r="J89" s="4"/>
      <c r="K89" s="4"/>
      <c r="L89" s="4"/>
      <c r="M89" s="4"/>
      <c r="N89" s="4"/>
      <c r="O89" s="4"/>
      <c r="P89" s="4"/>
      <c r="Q89" s="4"/>
      <c r="R89" s="4"/>
      <c r="S89" s="4"/>
      <c r="T89" s="4"/>
      <c r="U89" s="4"/>
      <c r="V89" s="4"/>
      <c r="W89" s="4"/>
      <c r="X89" s="4"/>
      <c r="Y89" s="4"/>
      <c r="Z89" s="4"/>
    </row>
    <row r="90" spans="1:26" ht="24" customHeight="1">
      <c r="A90" s="5" t="s">
        <v>713</v>
      </c>
      <c r="B90" s="5" t="s">
        <v>700</v>
      </c>
      <c r="C90" s="5" t="s">
        <v>714</v>
      </c>
      <c r="D90" s="5" t="s">
        <v>715</v>
      </c>
      <c r="E90" s="5" t="s">
        <v>475</v>
      </c>
      <c r="F90" s="17">
        <v>1</v>
      </c>
      <c r="G90" s="29">
        <v>16500</v>
      </c>
      <c r="H90" s="30">
        <f t="shared" si="5"/>
        <v>16500</v>
      </c>
      <c r="I90" s="5" t="s">
        <v>716</v>
      </c>
      <c r="J90" s="4"/>
      <c r="K90" s="4"/>
      <c r="L90" s="4"/>
      <c r="M90" s="4"/>
      <c r="N90" s="4"/>
      <c r="O90" s="4"/>
      <c r="P90" s="4"/>
      <c r="Q90" s="4"/>
      <c r="R90" s="4"/>
      <c r="S90" s="4"/>
      <c r="T90" s="4"/>
      <c r="U90" s="4"/>
      <c r="V90" s="4"/>
      <c r="W90" s="4"/>
      <c r="X90" s="4"/>
      <c r="Y90" s="4"/>
      <c r="Z90" s="4"/>
    </row>
    <row r="91" spans="1:26" ht="15" customHeight="1">
      <c r="A91" s="5" t="s">
        <v>717</v>
      </c>
      <c r="B91" s="5" t="s">
        <v>700</v>
      </c>
      <c r="C91" s="5" t="s">
        <v>718</v>
      </c>
      <c r="D91" s="5" t="s">
        <v>711</v>
      </c>
      <c r="E91" s="5" t="s">
        <v>475</v>
      </c>
      <c r="F91" s="17">
        <v>1</v>
      </c>
      <c r="G91" s="29">
        <v>6750</v>
      </c>
      <c r="H91" s="30">
        <f t="shared" si="5"/>
        <v>6750</v>
      </c>
      <c r="I91" s="5" t="s">
        <v>719</v>
      </c>
      <c r="J91" s="4"/>
      <c r="K91" s="4"/>
      <c r="L91" s="4"/>
      <c r="M91" s="4"/>
      <c r="N91" s="4"/>
      <c r="O91" s="4"/>
      <c r="P91" s="4"/>
      <c r="Q91" s="4"/>
      <c r="R91" s="4"/>
      <c r="S91" s="4"/>
      <c r="T91" s="4"/>
      <c r="U91" s="4"/>
      <c r="V91" s="4"/>
      <c r="W91" s="4"/>
      <c r="X91" s="4"/>
      <c r="Y91" s="4"/>
      <c r="Z91" s="4"/>
    </row>
    <row r="92" spans="1:26" ht="15" customHeight="1">
      <c r="A92" s="5" t="s">
        <v>720</v>
      </c>
      <c r="B92" s="5" t="s">
        <v>700</v>
      </c>
      <c r="C92" s="5" t="s">
        <v>721</v>
      </c>
      <c r="D92" s="5" t="s">
        <v>558</v>
      </c>
      <c r="E92" s="5" t="s">
        <v>475</v>
      </c>
      <c r="F92" s="17">
        <v>1</v>
      </c>
      <c r="G92" s="29">
        <v>5250</v>
      </c>
      <c r="H92" s="30">
        <f t="shared" si="5"/>
        <v>5250</v>
      </c>
      <c r="I92" s="5" t="s">
        <v>722</v>
      </c>
      <c r="J92" s="4"/>
      <c r="K92" s="4"/>
      <c r="L92" s="4"/>
      <c r="M92" s="4"/>
      <c r="N92" s="4"/>
      <c r="O92" s="4"/>
      <c r="P92" s="4"/>
      <c r="Q92" s="4"/>
      <c r="R92" s="4"/>
      <c r="S92" s="4"/>
      <c r="T92" s="4"/>
      <c r="U92" s="4"/>
      <c r="V92" s="4"/>
      <c r="W92" s="4"/>
      <c r="X92" s="4"/>
      <c r="Y92" s="4"/>
      <c r="Z92" s="4"/>
    </row>
    <row r="93" spans="1:26" ht="15" customHeight="1">
      <c r="A93" s="5" t="s">
        <v>723</v>
      </c>
      <c r="B93" s="5" t="s">
        <v>700</v>
      </c>
      <c r="C93" s="5" t="s">
        <v>724</v>
      </c>
      <c r="D93" s="5" t="s">
        <v>566</v>
      </c>
      <c r="E93" s="5" t="s">
        <v>475</v>
      </c>
      <c r="F93" s="17">
        <v>1</v>
      </c>
      <c r="G93" s="29">
        <v>6375</v>
      </c>
      <c r="H93" s="30">
        <f t="shared" si="5"/>
        <v>6375</v>
      </c>
      <c r="I93" s="5" t="s">
        <v>725</v>
      </c>
      <c r="J93" s="4"/>
      <c r="K93" s="4"/>
      <c r="L93" s="4"/>
      <c r="M93" s="4"/>
      <c r="N93" s="4"/>
      <c r="O93" s="4"/>
      <c r="P93" s="4"/>
      <c r="Q93" s="4"/>
      <c r="R93" s="4"/>
      <c r="S93" s="4"/>
      <c r="T93" s="4"/>
      <c r="U93" s="4"/>
      <c r="V93" s="4"/>
      <c r="W93" s="4"/>
      <c r="X93" s="4"/>
      <c r="Y93" s="4"/>
      <c r="Z93" s="4"/>
    </row>
    <row r="94" spans="1:26" ht="15" customHeight="1">
      <c r="A94" s="5" t="s">
        <v>726</v>
      </c>
      <c r="B94" s="5" t="s">
        <v>700</v>
      </c>
      <c r="C94" s="5" t="s">
        <v>727</v>
      </c>
      <c r="D94" s="5" t="s">
        <v>728</v>
      </c>
      <c r="E94" s="5" t="s">
        <v>475</v>
      </c>
      <c r="F94" s="17">
        <v>1</v>
      </c>
      <c r="G94" s="29">
        <v>8250</v>
      </c>
      <c r="H94" s="30">
        <f t="shared" si="5"/>
        <v>8250</v>
      </c>
      <c r="I94" s="5" t="s">
        <v>729</v>
      </c>
      <c r="J94" s="4"/>
      <c r="K94" s="4"/>
      <c r="L94" s="4"/>
      <c r="M94" s="4"/>
      <c r="N94" s="4"/>
      <c r="O94" s="4"/>
      <c r="P94" s="4"/>
      <c r="Q94" s="4"/>
      <c r="R94" s="4"/>
      <c r="S94" s="4"/>
      <c r="T94" s="4"/>
      <c r="U94" s="4"/>
      <c r="V94" s="4"/>
      <c r="W94" s="4"/>
      <c r="X94" s="4"/>
      <c r="Y94" s="4"/>
      <c r="Z94" s="4"/>
    </row>
    <row r="95" spans="1:26" ht="15" customHeight="1">
      <c r="A95" s="58" t="s">
        <v>33</v>
      </c>
      <c r="B95" s="58"/>
      <c r="C95" s="58"/>
      <c r="D95" s="58"/>
      <c r="E95" s="58"/>
      <c r="F95" s="59"/>
      <c r="G95" s="60"/>
      <c r="H95" s="32">
        <f>SUM(H86:H94)</f>
        <v>88125</v>
      </c>
      <c r="I95" s="31"/>
      <c r="J95" s="4"/>
      <c r="K95" s="4"/>
      <c r="L95" s="4"/>
      <c r="M95" s="4"/>
      <c r="N95" s="4"/>
      <c r="O95" s="4"/>
      <c r="P95" s="4"/>
      <c r="Q95" s="4"/>
      <c r="R95" s="4"/>
      <c r="S95" s="4"/>
      <c r="T95" s="4"/>
      <c r="U95" s="4"/>
      <c r="V95" s="4"/>
      <c r="W95" s="4"/>
      <c r="X95" s="4"/>
      <c r="Y95" s="4"/>
      <c r="Z95" s="4"/>
    </row>
    <row r="96" spans="1:26" ht="15" customHeight="1">
      <c r="A96" s="5" t="s">
        <v>730</v>
      </c>
      <c r="B96" s="5" t="s">
        <v>731</v>
      </c>
      <c r="C96" s="5" t="s">
        <v>732</v>
      </c>
      <c r="D96" s="5" t="s">
        <v>485</v>
      </c>
      <c r="E96" s="5" t="s">
        <v>486</v>
      </c>
      <c r="F96" s="17">
        <v>12</v>
      </c>
      <c r="G96" s="29">
        <v>1283</v>
      </c>
      <c r="H96" s="30">
        <f t="shared" ref="H96:H105" si="6">F96*G96</f>
        <v>15396</v>
      </c>
      <c r="I96" s="5" t="s">
        <v>733</v>
      </c>
      <c r="J96" s="4"/>
      <c r="K96" s="4"/>
      <c r="L96" s="4"/>
      <c r="M96" s="4"/>
      <c r="N96" s="4"/>
      <c r="O96" s="4"/>
      <c r="P96" s="4"/>
      <c r="Q96" s="4"/>
      <c r="R96" s="4"/>
      <c r="S96" s="4"/>
      <c r="T96" s="4"/>
      <c r="U96" s="4"/>
      <c r="V96" s="4"/>
      <c r="W96" s="4"/>
      <c r="X96" s="4"/>
      <c r="Y96" s="4"/>
      <c r="Z96" s="4"/>
    </row>
    <row r="97" spans="1:26" ht="15" customHeight="1">
      <c r="A97" s="5" t="s">
        <v>734</v>
      </c>
      <c r="B97" s="5" t="s">
        <v>731</v>
      </c>
      <c r="C97" s="5" t="s">
        <v>735</v>
      </c>
      <c r="D97" s="5" t="s">
        <v>485</v>
      </c>
      <c r="E97" s="5" t="s">
        <v>486</v>
      </c>
      <c r="F97" s="17">
        <v>8</v>
      </c>
      <c r="G97" s="29">
        <v>800</v>
      </c>
      <c r="H97" s="30">
        <f t="shared" si="6"/>
        <v>6400</v>
      </c>
      <c r="I97" s="5" t="s">
        <v>736</v>
      </c>
      <c r="J97" s="4"/>
      <c r="K97" s="4"/>
      <c r="L97" s="4"/>
      <c r="M97" s="4"/>
      <c r="N97" s="4"/>
      <c r="O97" s="4"/>
      <c r="P97" s="4"/>
      <c r="Q97" s="4"/>
      <c r="R97" s="4"/>
      <c r="S97" s="4"/>
      <c r="T97" s="4"/>
      <c r="U97" s="4"/>
      <c r="V97" s="4"/>
      <c r="W97" s="4"/>
      <c r="X97" s="4"/>
      <c r="Y97" s="4"/>
      <c r="Z97" s="4"/>
    </row>
    <row r="98" spans="1:26" ht="15" customHeight="1">
      <c r="A98" s="5" t="s">
        <v>737</v>
      </c>
      <c r="B98" s="5" t="s">
        <v>731</v>
      </c>
      <c r="C98" s="5" t="s">
        <v>738</v>
      </c>
      <c r="D98" s="5" t="s">
        <v>739</v>
      </c>
      <c r="E98" s="5" t="s">
        <v>475</v>
      </c>
      <c r="F98" s="17">
        <v>1</v>
      </c>
      <c r="G98" s="29">
        <v>9000</v>
      </c>
      <c r="H98" s="30">
        <f t="shared" si="6"/>
        <v>9000</v>
      </c>
      <c r="I98" s="5" t="s">
        <v>740</v>
      </c>
      <c r="J98" s="4"/>
      <c r="K98" s="4"/>
      <c r="L98" s="4"/>
      <c r="M98" s="4"/>
      <c r="N98" s="4"/>
      <c r="O98" s="4"/>
      <c r="P98" s="4"/>
      <c r="Q98" s="4"/>
      <c r="R98" s="4"/>
      <c r="S98" s="4"/>
      <c r="T98" s="4"/>
      <c r="U98" s="4"/>
      <c r="V98" s="4"/>
      <c r="W98" s="4"/>
      <c r="X98" s="4"/>
      <c r="Y98" s="4"/>
      <c r="Z98" s="4"/>
    </row>
    <row r="99" spans="1:26" ht="15" customHeight="1">
      <c r="A99" s="5" t="s">
        <v>741</v>
      </c>
      <c r="B99" s="5" t="s">
        <v>731</v>
      </c>
      <c r="C99" s="5" t="s">
        <v>742</v>
      </c>
      <c r="D99" s="5" t="s">
        <v>743</v>
      </c>
      <c r="E99" s="5" t="s">
        <v>475</v>
      </c>
      <c r="F99" s="17">
        <v>1</v>
      </c>
      <c r="G99" s="29">
        <v>8250</v>
      </c>
      <c r="H99" s="30">
        <f t="shared" si="6"/>
        <v>8250</v>
      </c>
      <c r="I99" s="5" t="s">
        <v>744</v>
      </c>
      <c r="J99" s="4"/>
      <c r="K99" s="4"/>
      <c r="L99" s="4"/>
      <c r="M99" s="4"/>
      <c r="N99" s="4"/>
      <c r="O99" s="4"/>
      <c r="P99" s="4"/>
      <c r="Q99" s="4"/>
      <c r="R99" s="4"/>
      <c r="S99" s="4"/>
      <c r="T99" s="4"/>
      <c r="U99" s="4"/>
      <c r="V99" s="4"/>
      <c r="W99" s="4"/>
      <c r="X99" s="4"/>
      <c r="Y99" s="4"/>
      <c r="Z99" s="4"/>
    </row>
    <row r="100" spans="1:26" ht="15" customHeight="1">
      <c r="A100" s="5" t="s">
        <v>745</v>
      </c>
      <c r="B100" s="5" t="s">
        <v>731</v>
      </c>
      <c r="C100" s="5" t="s">
        <v>746</v>
      </c>
      <c r="D100" s="5" t="s">
        <v>747</v>
      </c>
      <c r="E100" s="5" t="s">
        <v>475</v>
      </c>
      <c r="F100" s="17">
        <v>1</v>
      </c>
      <c r="G100" s="29">
        <v>5625</v>
      </c>
      <c r="H100" s="30">
        <f t="shared" si="6"/>
        <v>5625</v>
      </c>
      <c r="I100" s="5" t="s">
        <v>748</v>
      </c>
      <c r="J100" s="4"/>
      <c r="K100" s="4"/>
      <c r="L100" s="4"/>
      <c r="M100" s="4"/>
      <c r="N100" s="4"/>
      <c r="O100" s="4"/>
      <c r="P100" s="4"/>
      <c r="Q100" s="4"/>
      <c r="R100" s="4"/>
      <c r="S100" s="4"/>
      <c r="T100" s="4"/>
      <c r="U100" s="4"/>
      <c r="V100" s="4"/>
      <c r="W100" s="4"/>
      <c r="X100" s="4"/>
      <c r="Y100" s="4"/>
      <c r="Z100" s="4"/>
    </row>
    <row r="101" spans="1:26" ht="24" customHeight="1">
      <c r="A101" s="5" t="s">
        <v>749</v>
      </c>
      <c r="B101" s="5" t="s">
        <v>731</v>
      </c>
      <c r="C101" s="5" t="s">
        <v>750</v>
      </c>
      <c r="D101" s="5" t="s">
        <v>751</v>
      </c>
      <c r="E101" s="5" t="s">
        <v>475</v>
      </c>
      <c r="F101" s="17">
        <v>1</v>
      </c>
      <c r="G101" s="29">
        <v>9000</v>
      </c>
      <c r="H101" s="30">
        <f t="shared" si="6"/>
        <v>9000</v>
      </c>
      <c r="I101" s="5" t="s">
        <v>752</v>
      </c>
      <c r="J101" s="4"/>
      <c r="K101" s="4"/>
      <c r="L101" s="4"/>
      <c r="M101" s="4"/>
      <c r="N101" s="4"/>
      <c r="O101" s="4"/>
      <c r="P101" s="4"/>
      <c r="Q101" s="4"/>
      <c r="R101" s="4"/>
      <c r="S101" s="4"/>
      <c r="T101" s="4"/>
      <c r="U101" s="4"/>
      <c r="V101" s="4"/>
      <c r="W101" s="4"/>
      <c r="X101" s="4"/>
      <c r="Y101" s="4"/>
      <c r="Z101" s="4"/>
    </row>
    <row r="102" spans="1:26" ht="15" customHeight="1">
      <c r="A102" s="5" t="s">
        <v>753</v>
      </c>
      <c r="B102" s="5" t="s">
        <v>731</v>
      </c>
      <c r="C102" s="5" t="s">
        <v>754</v>
      </c>
      <c r="D102" s="5" t="s">
        <v>751</v>
      </c>
      <c r="E102" s="5" t="s">
        <v>475</v>
      </c>
      <c r="F102" s="17">
        <v>1</v>
      </c>
      <c r="G102" s="29">
        <v>4500</v>
      </c>
      <c r="H102" s="30">
        <f t="shared" si="6"/>
        <v>4500</v>
      </c>
      <c r="I102" s="5" t="s">
        <v>755</v>
      </c>
      <c r="J102" s="4"/>
      <c r="K102" s="4"/>
      <c r="L102" s="4"/>
      <c r="M102" s="4"/>
      <c r="N102" s="4"/>
      <c r="O102" s="4"/>
      <c r="P102" s="4"/>
      <c r="Q102" s="4"/>
      <c r="R102" s="4"/>
      <c r="S102" s="4"/>
      <c r="T102" s="4"/>
      <c r="U102" s="4"/>
      <c r="V102" s="4"/>
      <c r="W102" s="4"/>
      <c r="X102" s="4"/>
      <c r="Y102" s="4"/>
      <c r="Z102" s="4"/>
    </row>
    <row r="103" spans="1:26" ht="15" customHeight="1">
      <c r="A103" s="5" t="s">
        <v>756</v>
      </c>
      <c r="B103" s="5" t="s">
        <v>731</v>
      </c>
      <c r="C103" s="5" t="s">
        <v>757</v>
      </c>
      <c r="D103" s="5" t="s">
        <v>747</v>
      </c>
      <c r="E103" s="5" t="s">
        <v>475</v>
      </c>
      <c r="F103" s="17">
        <v>1</v>
      </c>
      <c r="G103" s="29">
        <v>3375</v>
      </c>
      <c r="H103" s="30">
        <f t="shared" si="6"/>
        <v>3375</v>
      </c>
      <c r="I103" s="5" t="s">
        <v>758</v>
      </c>
      <c r="J103" s="4"/>
      <c r="K103" s="4"/>
      <c r="L103" s="4"/>
      <c r="M103" s="4"/>
      <c r="N103" s="4"/>
      <c r="O103" s="4"/>
      <c r="P103" s="4"/>
      <c r="Q103" s="4"/>
      <c r="R103" s="4"/>
      <c r="S103" s="4"/>
      <c r="T103" s="4"/>
      <c r="U103" s="4"/>
      <c r="V103" s="4"/>
      <c r="W103" s="4"/>
      <c r="X103" s="4"/>
      <c r="Y103" s="4"/>
      <c r="Z103" s="4"/>
    </row>
    <row r="104" spans="1:26" ht="24" customHeight="1">
      <c r="A104" s="5" t="s">
        <v>759</v>
      </c>
      <c r="B104" s="5" t="s">
        <v>731</v>
      </c>
      <c r="C104" s="5" t="s">
        <v>760</v>
      </c>
      <c r="D104" s="5" t="s">
        <v>739</v>
      </c>
      <c r="E104" s="5" t="s">
        <v>475</v>
      </c>
      <c r="F104" s="17">
        <v>1</v>
      </c>
      <c r="G104" s="29">
        <v>6000</v>
      </c>
      <c r="H104" s="30">
        <f t="shared" si="6"/>
        <v>6000</v>
      </c>
      <c r="I104" s="5" t="s">
        <v>761</v>
      </c>
      <c r="J104" s="4"/>
      <c r="K104" s="4"/>
      <c r="L104" s="4"/>
      <c r="M104" s="4"/>
      <c r="N104" s="4"/>
      <c r="O104" s="4"/>
      <c r="P104" s="4"/>
      <c r="Q104" s="4"/>
      <c r="R104" s="4"/>
      <c r="S104" s="4"/>
      <c r="T104" s="4"/>
      <c r="U104" s="4"/>
      <c r="V104" s="4"/>
      <c r="W104" s="4"/>
      <c r="X104" s="4"/>
      <c r="Y104" s="4"/>
      <c r="Z104" s="4"/>
    </row>
    <row r="105" spans="1:26" ht="15" customHeight="1">
      <c r="A105" s="5" t="s">
        <v>762</v>
      </c>
      <c r="B105" s="5" t="s">
        <v>731</v>
      </c>
      <c r="C105" s="5" t="s">
        <v>763</v>
      </c>
      <c r="D105" s="5" t="s">
        <v>739</v>
      </c>
      <c r="E105" s="5" t="s">
        <v>475</v>
      </c>
      <c r="F105" s="17">
        <v>1</v>
      </c>
      <c r="G105" s="29">
        <v>6000</v>
      </c>
      <c r="H105" s="30">
        <f t="shared" si="6"/>
        <v>6000</v>
      </c>
      <c r="I105" s="5" t="s">
        <v>764</v>
      </c>
      <c r="J105" s="4"/>
      <c r="K105" s="4"/>
      <c r="L105" s="4"/>
      <c r="M105" s="4"/>
      <c r="N105" s="4"/>
      <c r="O105" s="4"/>
      <c r="P105" s="4"/>
      <c r="Q105" s="4"/>
      <c r="R105" s="4"/>
      <c r="S105" s="4"/>
      <c r="T105" s="4"/>
      <c r="U105" s="4"/>
      <c r="V105" s="4"/>
      <c r="W105" s="4"/>
      <c r="X105" s="4"/>
      <c r="Y105" s="4"/>
      <c r="Z105" s="4"/>
    </row>
    <row r="106" spans="1:26" ht="15" customHeight="1">
      <c r="A106" s="58" t="s">
        <v>34</v>
      </c>
      <c r="B106" s="58"/>
      <c r="C106" s="58"/>
      <c r="D106" s="58"/>
      <c r="E106" s="58"/>
      <c r="F106" s="59"/>
      <c r="G106" s="60"/>
      <c r="H106" s="32">
        <f>SUM(H96:H105)</f>
        <v>73546</v>
      </c>
      <c r="I106" s="31"/>
      <c r="J106" s="4"/>
      <c r="K106" s="4"/>
      <c r="L106" s="4"/>
      <c r="M106" s="4"/>
      <c r="N106" s="4"/>
      <c r="O106" s="4"/>
      <c r="P106" s="4"/>
      <c r="Q106" s="4"/>
      <c r="R106" s="4"/>
      <c r="S106" s="4"/>
      <c r="T106" s="4"/>
      <c r="U106" s="4"/>
      <c r="V106" s="4"/>
      <c r="W106" s="4"/>
      <c r="X106" s="4"/>
      <c r="Y106" s="4"/>
      <c r="Z106" s="4"/>
    </row>
    <row r="107" spans="1:26" ht="24" customHeight="1">
      <c r="A107" s="5" t="s">
        <v>765</v>
      </c>
      <c r="B107" s="5" t="s">
        <v>766</v>
      </c>
      <c r="C107" s="5" t="s">
        <v>767</v>
      </c>
      <c r="D107" s="5" t="s">
        <v>474</v>
      </c>
      <c r="E107" s="5" t="s">
        <v>475</v>
      </c>
      <c r="F107" s="17">
        <v>1</v>
      </c>
      <c r="G107" s="29">
        <v>5250</v>
      </c>
      <c r="H107" s="30">
        <f t="shared" ref="H107:H114" si="7">F107*G107</f>
        <v>5250</v>
      </c>
      <c r="I107" s="5" t="s">
        <v>768</v>
      </c>
      <c r="J107" s="4"/>
      <c r="K107" s="4"/>
      <c r="L107" s="4"/>
      <c r="M107" s="4"/>
      <c r="N107" s="4"/>
      <c r="O107" s="4"/>
      <c r="P107" s="4"/>
      <c r="Q107" s="4"/>
      <c r="R107" s="4"/>
      <c r="S107" s="4"/>
      <c r="T107" s="4"/>
      <c r="U107" s="4"/>
      <c r="V107" s="4"/>
      <c r="W107" s="4"/>
      <c r="X107" s="4"/>
      <c r="Y107" s="4"/>
      <c r="Z107" s="4"/>
    </row>
    <row r="108" spans="1:26" ht="15" customHeight="1">
      <c r="A108" s="5" t="s">
        <v>769</v>
      </c>
      <c r="B108" s="5" t="s">
        <v>766</v>
      </c>
      <c r="C108" s="5" t="s">
        <v>770</v>
      </c>
      <c r="D108" s="5" t="s">
        <v>474</v>
      </c>
      <c r="E108" s="5" t="s">
        <v>475</v>
      </c>
      <c r="F108" s="17">
        <v>1</v>
      </c>
      <c r="G108" s="29">
        <v>22500</v>
      </c>
      <c r="H108" s="30">
        <f t="shared" si="7"/>
        <v>22500</v>
      </c>
      <c r="I108" s="5" t="s">
        <v>771</v>
      </c>
      <c r="J108" s="4"/>
      <c r="K108" s="4"/>
      <c r="L108" s="4"/>
      <c r="M108" s="4"/>
      <c r="N108" s="4"/>
      <c r="O108" s="4"/>
      <c r="P108" s="4"/>
      <c r="Q108" s="4"/>
      <c r="R108" s="4"/>
      <c r="S108" s="4"/>
      <c r="T108" s="4"/>
      <c r="U108" s="4"/>
      <c r="V108" s="4"/>
      <c r="W108" s="4"/>
      <c r="X108" s="4"/>
      <c r="Y108" s="4"/>
      <c r="Z108" s="4"/>
    </row>
    <row r="109" spans="1:26" ht="15" customHeight="1">
      <c r="A109" s="5" t="s">
        <v>772</v>
      </c>
      <c r="B109" s="5" t="s">
        <v>766</v>
      </c>
      <c r="C109" s="5" t="s">
        <v>773</v>
      </c>
      <c r="D109" s="5" t="s">
        <v>474</v>
      </c>
      <c r="E109" s="5" t="s">
        <v>475</v>
      </c>
      <c r="F109" s="17">
        <v>1</v>
      </c>
      <c r="G109" s="29">
        <v>9000</v>
      </c>
      <c r="H109" s="30">
        <f t="shared" si="7"/>
        <v>9000</v>
      </c>
      <c r="I109" s="5" t="s">
        <v>774</v>
      </c>
      <c r="J109" s="4"/>
      <c r="K109" s="4"/>
      <c r="L109" s="4"/>
      <c r="M109" s="4"/>
      <c r="N109" s="4"/>
      <c r="O109" s="4"/>
      <c r="P109" s="4"/>
      <c r="Q109" s="4"/>
      <c r="R109" s="4"/>
      <c r="S109" s="4"/>
      <c r="T109" s="4"/>
      <c r="U109" s="4"/>
      <c r="V109" s="4"/>
      <c r="W109" s="4"/>
      <c r="X109" s="4"/>
      <c r="Y109" s="4"/>
      <c r="Z109" s="4"/>
    </row>
    <row r="110" spans="1:26" ht="15" customHeight="1">
      <c r="A110" s="5" t="s">
        <v>775</v>
      </c>
      <c r="B110" s="5" t="s">
        <v>766</v>
      </c>
      <c r="C110" s="5" t="s">
        <v>776</v>
      </c>
      <c r="D110" s="5" t="s">
        <v>474</v>
      </c>
      <c r="E110" s="5" t="s">
        <v>475</v>
      </c>
      <c r="F110" s="17">
        <v>1</v>
      </c>
      <c r="G110" s="29">
        <v>12000</v>
      </c>
      <c r="H110" s="30">
        <f t="shared" si="7"/>
        <v>12000</v>
      </c>
      <c r="I110" s="5" t="s">
        <v>777</v>
      </c>
      <c r="J110" s="4"/>
      <c r="K110" s="4"/>
      <c r="L110" s="4"/>
      <c r="M110" s="4"/>
      <c r="N110" s="4"/>
      <c r="O110" s="4"/>
      <c r="P110" s="4"/>
      <c r="Q110" s="4"/>
      <c r="R110" s="4"/>
      <c r="S110" s="4"/>
      <c r="T110" s="4"/>
      <c r="U110" s="4"/>
      <c r="V110" s="4"/>
      <c r="W110" s="4"/>
      <c r="X110" s="4"/>
      <c r="Y110" s="4"/>
      <c r="Z110" s="4"/>
    </row>
    <row r="111" spans="1:26" ht="15" customHeight="1">
      <c r="A111" s="5" t="s">
        <v>778</v>
      </c>
      <c r="B111" s="5" t="s">
        <v>766</v>
      </c>
      <c r="C111" s="5" t="s">
        <v>779</v>
      </c>
      <c r="D111" s="5" t="s">
        <v>474</v>
      </c>
      <c r="E111" s="5" t="s">
        <v>475</v>
      </c>
      <c r="F111" s="17">
        <v>1</v>
      </c>
      <c r="G111" s="29">
        <v>9000</v>
      </c>
      <c r="H111" s="30">
        <f t="shared" si="7"/>
        <v>9000</v>
      </c>
      <c r="I111" s="5" t="s">
        <v>780</v>
      </c>
      <c r="J111" s="4"/>
      <c r="K111" s="4"/>
      <c r="L111" s="4"/>
      <c r="M111" s="4"/>
      <c r="N111" s="4"/>
      <c r="O111" s="4"/>
      <c r="P111" s="4"/>
      <c r="Q111" s="4"/>
      <c r="R111" s="4"/>
      <c r="S111" s="4"/>
      <c r="T111" s="4"/>
      <c r="U111" s="4"/>
      <c r="V111" s="4"/>
      <c r="W111" s="4"/>
      <c r="X111" s="4"/>
      <c r="Y111" s="4"/>
      <c r="Z111" s="4"/>
    </row>
    <row r="112" spans="1:26" ht="24" customHeight="1">
      <c r="A112" s="5" t="s">
        <v>781</v>
      </c>
      <c r="B112" s="5" t="s">
        <v>766</v>
      </c>
      <c r="C112" s="5" t="s">
        <v>782</v>
      </c>
      <c r="D112" s="5" t="s">
        <v>474</v>
      </c>
      <c r="E112" s="5" t="s">
        <v>475</v>
      </c>
      <c r="F112" s="17">
        <v>1</v>
      </c>
      <c r="G112" s="29">
        <v>6750</v>
      </c>
      <c r="H112" s="30">
        <f t="shared" si="7"/>
        <v>6750</v>
      </c>
      <c r="I112" s="5" t="s">
        <v>783</v>
      </c>
      <c r="J112" s="4"/>
      <c r="K112" s="4"/>
      <c r="L112" s="4"/>
      <c r="M112" s="4"/>
      <c r="N112" s="4"/>
      <c r="O112" s="4"/>
      <c r="P112" s="4"/>
      <c r="Q112" s="4"/>
      <c r="R112" s="4"/>
      <c r="S112" s="4"/>
      <c r="T112" s="4"/>
      <c r="U112" s="4"/>
      <c r="V112" s="4"/>
      <c r="W112" s="4"/>
      <c r="X112" s="4"/>
      <c r="Y112" s="4"/>
      <c r="Z112" s="4"/>
    </row>
    <row r="113" spans="1:26" ht="15" customHeight="1">
      <c r="A113" s="5" t="s">
        <v>784</v>
      </c>
      <c r="B113" s="5" t="s">
        <v>766</v>
      </c>
      <c r="C113" s="5" t="s">
        <v>785</v>
      </c>
      <c r="D113" s="5" t="s">
        <v>474</v>
      </c>
      <c r="E113" s="5" t="s">
        <v>475</v>
      </c>
      <c r="F113" s="17">
        <v>1</v>
      </c>
      <c r="G113" s="29">
        <v>3750</v>
      </c>
      <c r="H113" s="30">
        <f t="shared" si="7"/>
        <v>3750</v>
      </c>
      <c r="I113" s="5" t="s">
        <v>786</v>
      </c>
      <c r="J113" s="4"/>
      <c r="K113" s="4"/>
      <c r="L113" s="4"/>
      <c r="M113" s="4"/>
      <c r="N113" s="4"/>
      <c r="O113" s="4"/>
      <c r="P113" s="4"/>
      <c r="Q113" s="4"/>
      <c r="R113" s="4"/>
      <c r="S113" s="4"/>
      <c r="T113" s="4"/>
      <c r="U113" s="4"/>
      <c r="V113" s="4"/>
      <c r="W113" s="4"/>
      <c r="X113" s="4"/>
      <c r="Y113" s="4"/>
      <c r="Z113" s="4"/>
    </row>
    <row r="114" spans="1:26" ht="15" customHeight="1">
      <c r="A114" s="5" t="s">
        <v>787</v>
      </c>
      <c r="B114" s="5" t="s">
        <v>766</v>
      </c>
      <c r="C114" s="5" t="s">
        <v>788</v>
      </c>
      <c r="D114" s="5" t="s">
        <v>474</v>
      </c>
      <c r="E114" s="5" t="s">
        <v>475</v>
      </c>
      <c r="F114" s="17">
        <v>1</v>
      </c>
      <c r="G114" s="29">
        <v>3750</v>
      </c>
      <c r="H114" s="30">
        <f t="shared" si="7"/>
        <v>3750</v>
      </c>
      <c r="I114" s="5" t="s">
        <v>789</v>
      </c>
      <c r="J114" s="4"/>
      <c r="K114" s="4"/>
      <c r="L114" s="4"/>
      <c r="M114" s="4"/>
      <c r="N114" s="4"/>
      <c r="O114" s="4"/>
      <c r="P114" s="4"/>
      <c r="Q114" s="4"/>
      <c r="R114" s="4"/>
      <c r="S114" s="4"/>
      <c r="T114" s="4"/>
      <c r="U114" s="4"/>
      <c r="V114" s="4"/>
      <c r="W114" s="4"/>
      <c r="X114" s="4"/>
      <c r="Y114" s="4"/>
      <c r="Z114" s="4"/>
    </row>
    <row r="115" spans="1:26" ht="15" customHeight="1">
      <c r="A115" s="58" t="s">
        <v>35</v>
      </c>
      <c r="B115" s="58"/>
      <c r="C115" s="58"/>
      <c r="D115" s="58"/>
      <c r="E115" s="58"/>
      <c r="F115" s="59"/>
      <c r="G115" s="60"/>
      <c r="H115" s="32">
        <f>SUM(H107:H114)</f>
        <v>72000</v>
      </c>
      <c r="I115" s="31"/>
      <c r="J115" s="4"/>
      <c r="K115" s="4"/>
      <c r="L115" s="4"/>
      <c r="M115" s="4"/>
      <c r="N115" s="4"/>
      <c r="O115" s="4"/>
      <c r="P115" s="4"/>
      <c r="Q115" s="4"/>
      <c r="R115" s="4"/>
      <c r="S115" s="4"/>
      <c r="T115" s="4"/>
      <c r="U115" s="4"/>
      <c r="V115" s="4"/>
      <c r="W115" s="4"/>
      <c r="X115" s="4"/>
      <c r="Y115" s="4"/>
      <c r="Z115" s="4"/>
    </row>
    <row r="116" spans="1:26" ht="15" customHeight="1">
      <c r="A116" s="5" t="s">
        <v>790</v>
      </c>
      <c r="B116" s="5" t="s">
        <v>791</v>
      </c>
      <c r="C116" s="5" t="s">
        <v>792</v>
      </c>
      <c r="D116" s="5" t="s">
        <v>485</v>
      </c>
      <c r="E116" s="5" t="s">
        <v>486</v>
      </c>
      <c r="F116" s="17">
        <v>90</v>
      </c>
      <c r="G116" s="29">
        <v>450</v>
      </c>
      <c r="H116" s="30">
        <f t="shared" ref="H116:H126" si="8">F116*G116</f>
        <v>40500</v>
      </c>
      <c r="I116" s="5" t="s">
        <v>793</v>
      </c>
      <c r="J116" s="4"/>
      <c r="K116" s="4"/>
      <c r="L116" s="4"/>
      <c r="M116" s="4"/>
      <c r="N116" s="4"/>
      <c r="O116" s="4"/>
      <c r="P116" s="4"/>
      <c r="Q116" s="4"/>
      <c r="R116" s="4"/>
      <c r="S116" s="4"/>
      <c r="T116" s="4"/>
      <c r="U116" s="4"/>
      <c r="V116" s="4"/>
      <c r="W116" s="4"/>
      <c r="X116" s="4"/>
      <c r="Y116" s="4"/>
      <c r="Z116" s="4"/>
    </row>
    <row r="117" spans="1:26" ht="15" customHeight="1">
      <c r="A117" s="5" t="s">
        <v>794</v>
      </c>
      <c r="B117" s="5" t="s">
        <v>791</v>
      </c>
      <c r="C117" s="5" t="s">
        <v>795</v>
      </c>
      <c r="D117" s="5" t="s">
        <v>485</v>
      </c>
      <c r="E117" s="5" t="s">
        <v>486</v>
      </c>
      <c r="F117" s="17">
        <v>35</v>
      </c>
      <c r="G117" s="29">
        <v>325</v>
      </c>
      <c r="H117" s="30">
        <f t="shared" si="8"/>
        <v>11375</v>
      </c>
      <c r="I117" s="5" t="s">
        <v>796</v>
      </c>
      <c r="J117" s="4"/>
      <c r="K117" s="4"/>
      <c r="L117" s="4"/>
      <c r="M117" s="4"/>
      <c r="N117" s="4"/>
      <c r="O117" s="4"/>
      <c r="P117" s="4"/>
      <c r="Q117" s="4"/>
      <c r="R117" s="4"/>
      <c r="S117" s="4"/>
      <c r="T117" s="4"/>
      <c r="U117" s="4"/>
      <c r="V117" s="4"/>
      <c r="W117" s="4"/>
      <c r="X117" s="4"/>
      <c r="Y117" s="4"/>
      <c r="Z117" s="4"/>
    </row>
    <row r="118" spans="1:26" ht="15" customHeight="1">
      <c r="A118" s="5" t="s">
        <v>797</v>
      </c>
      <c r="B118" s="5" t="s">
        <v>791</v>
      </c>
      <c r="C118" s="5" t="s">
        <v>798</v>
      </c>
      <c r="D118" s="5" t="s">
        <v>581</v>
      </c>
      <c r="E118" s="5" t="s">
        <v>475</v>
      </c>
      <c r="F118" s="17">
        <v>1</v>
      </c>
      <c r="G118" s="29">
        <v>4875</v>
      </c>
      <c r="H118" s="30">
        <f t="shared" si="8"/>
        <v>4875</v>
      </c>
      <c r="I118" s="5" t="s">
        <v>799</v>
      </c>
      <c r="J118" s="4"/>
      <c r="K118" s="4"/>
      <c r="L118" s="4"/>
      <c r="M118" s="4"/>
      <c r="N118" s="4"/>
      <c r="O118" s="4"/>
      <c r="P118" s="4"/>
      <c r="Q118" s="4"/>
      <c r="R118" s="4"/>
      <c r="S118" s="4"/>
      <c r="T118" s="4"/>
      <c r="U118" s="4"/>
      <c r="V118" s="4"/>
      <c r="W118" s="4"/>
      <c r="X118" s="4"/>
      <c r="Y118" s="4"/>
      <c r="Z118" s="4"/>
    </row>
    <row r="119" spans="1:26" ht="15" customHeight="1">
      <c r="A119" s="5" t="s">
        <v>800</v>
      </c>
      <c r="B119" s="5" t="s">
        <v>791</v>
      </c>
      <c r="C119" s="5" t="s">
        <v>801</v>
      </c>
      <c r="D119" s="5" t="s">
        <v>474</v>
      </c>
      <c r="E119" s="5" t="s">
        <v>475</v>
      </c>
      <c r="F119" s="17">
        <v>1</v>
      </c>
      <c r="G119" s="29">
        <v>4875</v>
      </c>
      <c r="H119" s="30">
        <f t="shared" si="8"/>
        <v>4875</v>
      </c>
      <c r="I119" s="5" t="s">
        <v>802</v>
      </c>
      <c r="J119" s="4"/>
      <c r="K119" s="4"/>
      <c r="L119" s="4"/>
      <c r="M119" s="4"/>
      <c r="N119" s="4"/>
      <c r="O119" s="4"/>
      <c r="P119" s="4"/>
      <c r="Q119" s="4"/>
      <c r="R119" s="4"/>
      <c r="S119" s="4"/>
      <c r="T119" s="4"/>
      <c r="U119" s="4"/>
      <c r="V119" s="4"/>
      <c r="W119" s="4"/>
      <c r="X119" s="4"/>
      <c r="Y119" s="4"/>
      <c r="Z119" s="4"/>
    </row>
    <row r="120" spans="1:26" ht="24" customHeight="1">
      <c r="A120" s="5" t="s">
        <v>803</v>
      </c>
      <c r="B120" s="5" t="s">
        <v>791</v>
      </c>
      <c r="C120" s="5" t="s">
        <v>804</v>
      </c>
      <c r="D120" s="5" t="s">
        <v>474</v>
      </c>
      <c r="E120" s="5" t="s">
        <v>475</v>
      </c>
      <c r="F120" s="17">
        <v>1</v>
      </c>
      <c r="G120" s="29">
        <v>15000</v>
      </c>
      <c r="H120" s="30">
        <f t="shared" si="8"/>
        <v>15000</v>
      </c>
      <c r="I120" s="5" t="s">
        <v>805</v>
      </c>
      <c r="J120" s="4"/>
      <c r="K120" s="4"/>
      <c r="L120" s="4"/>
      <c r="M120" s="4"/>
      <c r="N120" s="4"/>
      <c r="O120" s="4"/>
      <c r="P120" s="4"/>
      <c r="Q120" s="4"/>
      <c r="R120" s="4"/>
      <c r="S120" s="4"/>
      <c r="T120" s="4"/>
      <c r="U120" s="4"/>
      <c r="V120" s="4"/>
      <c r="W120" s="4"/>
      <c r="X120" s="4"/>
      <c r="Y120" s="4"/>
      <c r="Z120" s="4"/>
    </row>
    <row r="121" spans="1:26" ht="15" customHeight="1">
      <c r="A121" s="5" t="s">
        <v>806</v>
      </c>
      <c r="B121" s="5" t="s">
        <v>791</v>
      </c>
      <c r="C121" s="5" t="s">
        <v>807</v>
      </c>
      <c r="D121" s="5" t="s">
        <v>474</v>
      </c>
      <c r="E121" s="5" t="s">
        <v>475</v>
      </c>
      <c r="F121" s="17">
        <v>1</v>
      </c>
      <c r="G121" s="29">
        <v>3150</v>
      </c>
      <c r="H121" s="30">
        <f t="shared" si="8"/>
        <v>3150</v>
      </c>
      <c r="I121" s="5" t="s">
        <v>808</v>
      </c>
      <c r="J121" s="4"/>
      <c r="K121" s="4"/>
      <c r="L121" s="4"/>
      <c r="M121" s="4"/>
      <c r="N121" s="4"/>
      <c r="O121" s="4"/>
      <c r="P121" s="4"/>
      <c r="Q121" s="4"/>
      <c r="R121" s="4"/>
      <c r="S121" s="4"/>
      <c r="T121" s="4"/>
      <c r="U121" s="4"/>
      <c r="V121" s="4"/>
      <c r="W121" s="4"/>
      <c r="X121" s="4"/>
      <c r="Y121" s="4"/>
      <c r="Z121" s="4"/>
    </row>
    <row r="122" spans="1:26" ht="15" customHeight="1">
      <c r="A122" s="5" t="s">
        <v>809</v>
      </c>
      <c r="B122" s="5" t="s">
        <v>791</v>
      </c>
      <c r="C122" s="5" t="s">
        <v>810</v>
      </c>
      <c r="D122" s="5" t="s">
        <v>474</v>
      </c>
      <c r="E122" s="5" t="s">
        <v>475</v>
      </c>
      <c r="F122" s="17">
        <v>1</v>
      </c>
      <c r="G122" s="29">
        <v>6750</v>
      </c>
      <c r="H122" s="30">
        <f t="shared" si="8"/>
        <v>6750</v>
      </c>
      <c r="I122" s="5" t="s">
        <v>811</v>
      </c>
      <c r="J122" s="4"/>
      <c r="K122" s="4"/>
      <c r="L122" s="4"/>
      <c r="M122" s="4"/>
      <c r="N122" s="4"/>
      <c r="O122" s="4"/>
      <c r="P122" s="4"/>
      <c r="Q122" s="4"/>
      <c r="R122" s="4"/>
      <c r="S122" s="4"/>
      <c r="T122" s="4"/>
      <c r="U122" s="4"/>
      <c r="V122" s="4"/>
      <c r="W122" s="4"/>
      <c r="X122" s="4"/>
      <c r="Y122" s="4"/>
      <c r="Z122" s="4"/>
    </row>
    <row r="123" spans="1:26" ht="15" customHeight="1">
      <c r="A123" s="5" t="s">
        <v>812</v>
      </c>
      <c r="B123" s="5" t="s">
        <v>791</v>
      </c>
      <c r="C123" s="5" t="s">
        <v>813</v>
      </c>
      <c r="D123" s="5" t="s">
        <v>474</v>
      </c>
      <c r="E123" s="5" t="s">
        <v>475</v>
      </c>
      <c r="F123" s="17">
        <v>1</v>
      </c>
      <c r="G123" s="29">
        <v>7500</v>
      </c>
      <c r="H123" s="30">
        <f t="shared" si="8"/>
        <v>7500</v>
      </c>
      <c r="I123" s="5" t="s">
        <v>814</v>
      </c>
      <c r="J123" s="4"/>
      <c r="K123" s="4"/>
      <c r="L123" s="4"/>
      <c r="M123" s="4"/>
      <c r="N123" s="4"/>
      <c r="O123" s="4"/>
      <c r="P123" s="4"/>
      <c r="Q123" s="4"/>
      <c r="R123" s="4"/>
      <c r="S123" s="4"/>
      <c r="T123" s="4"/>
      <c r="U123" s="4"/>
      <c r="V123" s="4"/>
      <c r="W123" s="4"/>
      <c r="X123" s="4"/>
      <c r="Y123" s="4"/>
      <c r="Z123" s="4"/>
    </row>
    <row r="124" spans="1:26" ht="15" customHeight="1">
      <c r="A124" s="5" t="s">
        <v>815</v>
      </c>
      <c r="B124" s="5" t="s">
        <v>791</v>
      </c>
      <c r="C124" s="5" t="s">
        <v>816</v>
      </c>
      <c r="D124" s="5" t="s">
        <v>474</v>
      </c>
      <c r="E124" s="5" t="s">
        <v>475</v>
      </c>
      <c r="F124" s="17">
        <v>1</v>
      </c>
      <c r="G124" s="29">
        <v>6375</v>
      </c>
      <c r="H124" s="30">
        <f t="shared" si="8"/>
        <v>6375</v>
      </c>
      <c r="I124" s="5" t="s">
        <v>817</v>
      </c>
      <c r="J124" s="4"/>
      <c r="K124" s="4"/>
      <c r="L124" s="4"/>
      <c r="M124" s="4"/>
      <c r="N124" s="4"/>
      <c r="O124" s="4"/>
      <c r="P124" s="4"/>
      <c r="Q124" s="4"/>
      <c r="R124" s="4"/>
      <c r="S124" s="4"/>
      <c r="T124" s="4"/>
      <c r="U124" s="4"/>
      <c r="V124" s="4"/>
      <c r="W124" s="4"/>
      <c r="X124" s="4"/>
      <c r="Y124" s="4"/>
      <c r="Z124" s="4"/>
    </row>
    <row r="125" spans="1:26" ht="15" customHeight="1">
      <c r="A125" s="5" t="s">
        <v>818</v>
      </c>
      <c r="B125" s="5" t="s">
        <v>791</v>
      </c>
      <c r="C125" s="5" t="s">
        <v>819</v>
      </c>
      <c r="D125" s="5" t="s">
        <v>474</v>
      </c>
      <c r="E125" s="5" t="s">
        <v>475</v>
      </c>
      <c r="F125" s="17">
        <v>1</v>
      </c>
      <c r="G125" s="29">
        <v>2850</v>
      </c>
      <c r="H125" s="30">
        <f t="shared" si="8"/>
        <v>2850</v>
      </c>
      <c r="I125" s="5" t="s">
        <v>820</v>
      </c>
      <c r="J125" s="4"/>
      <c r="K125" s="4"/>
      <c r="L125" s="4"/>
      <c r="M125" s="4"/>
      <c r="N125" s="4"/>
      <c r="O125" s="4"/>
      <c r="P125" s="4"/>
      <c r="Q125" s="4"/>
      <c r="R125" s="4"/>
      <c r="S125" s="4"/>
      <c r="T125" s="4"/>
      <c r="U125" s="4"/>
      <c r="V125" s="4"/>
      <c r="W125" s="4"/>
      <c r="X125" s="4"/>
      <c r="Y125" s="4"/>
      <c r="Z125" s="4"/>
    </row>
    <row r="126" spans="1:26" ht="24" customHeight="1">
      <c r="A126" s="5" t="s">
        <v>821</v>
      </c>
      <c r="B126" s="5" t="s">
        <v>791</v>
      </c>
      <c r="C126" s="5" t="s">
        <v>822</v>
      </c>
      <c r="D126" s="5" t="s">
        <v>823</v>
      </c>
      <c r="E126" s="5" t="s">
        <v>475</v>
      </c>
      <c r="F126" s="17">
        <v>1</v>
      </c>
      <c r="G126" s="29">
        <v>18750</v>
      </c>
      <c r="H126" s="30">
        <f t="shared" si="8"/>
        <v>18750</v>
      </c>
      <c r="I126" s="5" t="s">
        <v>824</v>
      </c>
      <c r="J126" s="4"/>
      <c r="K126" s="4"/>
      <c r="L126" s="4"/>
      <c r="M126" s="4"/>
      <c r="N126" s="4"/>
      <c r="O126" s="4"/>
      <c r="P126" s="4"/>
      <c r="Q126" s="4"/>
      <c r="R126" s="4"/>
      <c r="S126" s="4"/>
      <c r="T126" s="4"/>
      <c r="U126" s="4"/>
      <c r="V126" s="4"/>
      <c r="W126" s="4"/>
      <c r="X126" s="4"/>
      <c r="Y126" s="4"/>
      <c r="Z126" s="4"/>
    </row>
    <row r="127" spans="1:26" ht="15" customHeight="1">
      <c r="A127" s="58" t="s">
        <v>36</v>
      </c>
      <c r="B127" s="58"/>
      <c r="C127" s="58"/>
      <c r="D127" s="58"/>
      <c r="E127" s="58"/>
      <c r="F127" s="59"/>
      <c r="G127" s="60"/>
      <c r="H127" s="32">
        <f>SUM(H116:H126)</f>
        <v>122000</v>
      </c>
      <c r="I127" s="31"/>
      <c r="J127" s="4"/>
      <c r="K127" s="4"/>
      <c r="L127" s="4"/>
      <c r="M127" s="4"/>
      <c r="N127" s="4"/>
      <c r="O127" s="4"/>
      <c r="P127" s="4"/>
      <c r="Q127" s="4"/>
      <c r="R127" s="4"/>
      <c r="S127" s="4"/>
      <c r="T127" s="4"/>
      <c r="U127" s="4"/>
      <c r="V127" s="4"/>
      <c r="W127" s="4"/>
      <c r="X127" s="4"/>
      <c r="Y127" s="4"/>
      <c r="Z127" s="4"/>
    </row>
    <row r="128" spans="1:26" ht="24" customHeight="1">
      <c r="A128" s="5" t="s">
        <v>825</v>
      </c>
      <c r="B128" s="5" t="s">
        <v>130</v>
      </c>
      <c r="C128" s="5" t="s">
        <v>826</v>
      </c>
      <c r="D128" s="5" t="s">
        <v>474</v>
      </c>
      <c r="E128" s="5" t="s">
        <v>475</v>
      </c>
      <c r="F128" s="17">
        <v>1</v>
      </c>
      <c r="G128" s="29">
        <v>2250</v>
      </c>
      <c r="H128" s="30">
        <f>F128*G128</f>
        <v>2250</v>
      </c>
      <c r="I128" s="5" t="s">
        <v>827</v>
      </c>
      <c r="J128" s="4"/>
      <c r="K128" s="4"/>
      <c r="L128" s="4"/>
      <c r="M128" s="4"/>
      <c r="N128" s="4"/>
      <c r="O128" s="4"/>
      <c r="P128" s="4"/>
      <c r="Q128" s="4"/>
      <c r="R128" s="4"/>
      <c r="S128" s="4"/>
      <c r="T128" s="4"/>
      <c r="U128" s="4"/>
      <c r="V128" s="4"/>
      <c r="W128" s="4"/>
      <c r="X128" s="4"/>
      <c r="Y128" s="4"/>
      <c r="Z128" s="4"/>
    </row>
    <row r="129" spans="1:26" ht="15" customHeight="1">
      <c r="A129" s="5" t="s">
        <v>828</v>
      </c>
      <c r="B129" s="5" t="s">
        <v>130</v>
      </c>
      <c r="C129" s="5" t="s">
        <v>829</v>
      </c>
      <c r="D129" s="5" t="s">
        <v>474</v>
      </c>
      <c r="E129" s="5" t="s">
        <v>475</v>
      </c>
      <c r="F129" s="17">
        <v>1</v>
      </c>
      <c r="G129" s="29">
        <v>7125</v>
      </c>
      <c r="H129" s="30">
        <f>F129*G129</f>
        <v>7125</v>
      </c>
      <c r="I129" s="5" t="s">
        <v>830</v>
      </c>
      <c r="J129" s="4"/>
      <c r="K129" s="4"/>
      <c r="L129" s="4"/>
      <c r="M129" s="4"/>
      <c r="N129" s="4"/>
      <c r="O129" s="4"/>
      <c r="P129" s="4"/>
      <c r="Q129" s="4"/>
      <c r="R129" s="4"/>
      <c r="S129" s="4"/>
      <c r="T129" s="4"/>
      <c r="U129" s="4"/>
      <c r="V129" s="4"/>
      <c r="W129" s="4"/>
      <c r="X129" s="4"/>
      <c r="Y129" s="4"/>
      <c r="Z129" s="4"/>
    </row>
    <row r="130" spans="1:26" ht="15" customHeight="1">
      <c r="A130" s="5" t="s">
        <v>831</v>
      </c>
      <c r="B130" s="5" t="s">
        <v>130</v>
      </c>
      <c r="C130" s="5" t="s">
        <v>832</v>
      </c>
      <c r="D130" s="5" t="s">
        <v>474</v>
      </c>
      <c r="E130" s="5" t="s">
        <v>475</v>
      </c>
      <c r="F130" s="17">
        <v>1</v>
      </c>
      <c r="G130" s="29">
        <v>2250</v>
      </c>
      <c r="H130" s="30">
        <f>F130*G130</f>
        <v>2250</v>
      </c>
      <c r="I130" s="5" t="s">
        <v>833</v>
      </c>
      <c r="J130" s="4"/>
      <c r="K130" s="4"/>
      <c r="L130" s="4"/>
      <c r="M130" s="4"/>
      <c r="N130" s="4"/>
      <c r="O130" s="4"/>
      <c r="P130" s="4"/>
      <c r="Q130" s="4"/>
      <c r="R130" s="4"/>
      <c r="S130" s="4"/>
      <c r="T130" s="4"/>
      <c r="U130" s="4"/>
      <c r="V130" s="4"/>
      <c r="W130" s="4"/>
      <c r="X130" s="4"/>
      <c r="Y130" s="4"/>
      <c r="Z130" s="4"/>
    </row>
    <row r="131" spans="1:26" ht="24" customHeight="1">
      <c r="A131" s="5" t="s">
        <v>834</v>
      </c>
      <c r="B131" s="5" t="s">
        <v>130</v>
      </c>
      <c r="C131" s="5" t="s">
        <v>835</v>
      </c>
      <c r="D131" s="5" t="s">
        <v>823</v>
      </c>
      <c r="E131" s="5" t="s">
        <v>475</v>
      </c>
      <c r="F131" s="17">
        <v>1</v>
      </c>
      <c r="G131" s="29">
        <v>3750</v>
      </c>
      <c r="H131" s="30">
        <f>F131*G131</f>
        <v>3750</v>
      </c>
      <c r="I131" s="5" t="s">
        <v>836</v>
      </c>
      <c r="J131" s="4"/>
      <c r="K131" s="4"/>
      <c r="L131" s="4"/>
      <c r="M131" s="4"/>
      <c r="N131" s="4"/>
      <c r="O131" s="4"/>
      <c r="P131" s="4"/>
      <c r="Q131" s="4"/>
      <c r="R131" s="4"/>
      <c r="S131" s="4"/>
      <c r="T131" s="4"/>
      <c r="U131" s="4"/>
      <c r="V131" s="4"/>
      <c r="W131" s="4"/>
      <c r="X131" s="4"/>
      <c r="Y131" s="4"/>
      <c r="Z131" s="4"/>
    </row>
    <row r="132" spans="1:26" ht="15" customHeight="1">
      <c r="A132" s="5" t="s">
        <v>837</v>
      </c>
      <c r="B132" s="5" t="s">
        <v>130</v>
      </c>
      <c r="C132" s="5" t="s">
        <v>838</v>
      </c>
      <c r="D132" s="5" t="s">
        <v>474</v>
      </c>
      <c r="E132" s="5" t="s">
        <v>475</v>
      </c>
      <c r="F132" s="17">
        <v>1</v>
      </c>
      <c r="G132" s="29">
        <v>900</v>
      </c>
      <c r="H132" s="30">
        <f>F132*G132</f>
        <v>900</v>
      </c>
      <c r="I132" s="5" t="s">
        <v>839</v>
      </c>
      <c r="J132" s="4"/>
      <c r="K132" s="4"/>
      <c r="L132" s="4"/>
      <c r="M132" s="4"/>
      <c r="N132" s="4"/>
      <c r="O132" s="4"/>
      <c r="P132" s="4"/>
      <c r="Q132" s="4"/>
      <c r="R132" s="4"/>
      <c r="S132" s="4"/>
      <c r="T132" s="4"/>
      <c r="U132" s="4"/>
      <c r="V132" s="4"/>
      <c r="W132" s="4"/>
      <c r="X132" s="4"/>
      <c r="Y132" s="4"/>
      <c r="Z132" s="4"/>
    </row>
    <row r="133" spans="1:26" ht="15" customHeight="1">
      <c r="A133" s="58" t="s">
        <v>840</v>
      </c>
      <c r="B133" s="58"/>
      <c r="C133" s="58"/>
      <c r="D133" s="58"/>
      <c r="E133" s="58"/>
      <c r="F133" s="59"/>
      <c r="G133" s="60"/>
      <c r="H133" s="32">
        <f>SUM(H128:H132)</f>
        <v>16275</v>
      </c>
      <c r="I133" s="31"/>
      <c r="J133" s="4"/>
      <c r="K133" s="4"/>
      <c r="L133" s="4"/>
      <c r="M133" s="4"/>
      <c r="N133" s="4"/>
      <c r="O133" s="4"/>
      <c r="P133" s="4"/>
      <c r="Q133" s="4"/>
      <c r="R133" s="4"/>
      <c r="S133" s="4"/>
      <c r="T133" s="4"/>
      <c r="U133" s="4"/>
      <c r="V133" s="4"/>
      <c r="W133" s="4"/>
      <c r="X133" s="4"/>
      <c r="Y133" s="4"/>
      <c r="Z133" s="4"/>
    </row>
    <row r="134" spans="1:26" ht="15" customHeight="1">
      <c r="A134" s="5" t="s">
        <v>841</v>
      </c>
      <c r="B134" s="5" t="s">
        <v>842</v>
      </c>
      <c r="C134" s="5" t="s">
        <v>843</v>
      </c>
      <c r="D134" s="5" t="s">
        <v>844</v>
      </c>
      <c r="E134" s="5" t="s">
        <v>475</v>
      </c>
      <c r="F134" s="17">
        <v>1</v>
      </c>
      <c r="G134" s="29">
        <v>18000</v>
      </c>
      <c r="H134" s="30">
        <f t="shared" ref="H134:H142" si="9">F134*G134</f>
        <v>18000</v>
      </c>
      <c r="I134" s="5" t="s">
        <v>845</v>
      </c>
      <c r="J134" s="4"/>
      <c r="K134" s="4"/>
      <c r="L134" s="4"/>
      <c r="M134" s="4"/>
      <c r="N134" s="4"/>
      <c r="O134" s="4"/>
      <c r="P134" s="4"/>
      <c r="Q134" s="4"/>
      <c r="R134" s="4"/>
      <c r="S134" s="4"/>
      <c r="T134" s="4"/>
      <c r="U134" s="4"/>
      <c r="V134" s="4"/>
      <c r="W134" s="4"/>
      <c r="X134" s="4"/>
      <c r="Y134" s="4"/>
      <c r="Z134" s="4"/>
    </row>
    <row r="135" spans="1:26" ht="15" customHeight="1">
      <c r="A135" s="5" t="s">
        <v>846</v>
      </c>
      <c r="B135" s="5" t="s">
        <v>842</v>
      </c>
      <c r="C135" s="5" t="s">
        <v>847</v>
      </c>
      <c r="D135" s="5" t="s">
        <v>844</v>
      </c>
      <c r="E135" s="5" t="s">
        <v>475</v>
      </c>
      <c r="F135" s="17">
        <v>1</v>
      </c>
      <c r="G135" s="29">
        <v>9000</v>
      </c>
      <c r="H135" s="30">
        <f t="shared" si="9"/>
        <v>9000</v>
      </c>
      <c r="I135" s="5" t="s">
        <v>848</v>
      </c>
      <c r="J135" s="4"/>
      <c r="K135" s="4"/>
      <c r="L135" s="4"/>
      <c r="M135" s="4"/>
      <c r="N135" s="4"/>
      <c r="O135" s="4"/>
      <c r="P135" s="4"/>
      <c r="Q135" s="4"/>
      <c r="R135" s="4"/>
      <c r="S135" s="4"/>
      <c r="T135" s="4"/>
      <c r="U135" s="4"/>
      <c r="V135" s="4"/>
      <c r="W135" s="4"/>
      <c r="X135" s="4"/>
      <c r="Y135" s="4"/>
      <c r="Z135" s="4"/>
    </row>
    <row r="136" spans="1:26" ht="24" customHeight="1">
      <c r="A136" s="5" t="s">
        <v>849</v>
      </c>
      <c r="B136" s="5" t="s">
        <v>842</v>
      </c>
      <c r="C136" s="5" t="s">
        <v>850</v>
      </c>
      <c r="D136" s="5" t="s">
        <v>474</v>
      </c>
      <c r="E136" s="5" t="s">
        <v>475</v>
      </c>
      <c r="F136" s="17">
        <v>1</v>
      </c>
      <c r="G136" s="29">
        <v>9000</v>
      </c>
      <c r="H136" s="30">
        <f t="shared" si="9"/>
        <v>9000</v>
      </c>
      <c r="I136" s="5" t="s">
        <v>851</v>
      </c>
      <c r="J136" s="4"/>
      <c r="K136" s="4"/>
      <c r="L136" s="4"/>
      <c r="M136" s="4"/>
      <c r="N136" s="4"/>
      <c r="O136" s="4"/>
      <c r="P136" s="4"/>
      <c r="Q136" s="4"/>
      <c r="R136" s="4"/>
      <c r="S136" s="4"/>
      <c r="T136" s="4"/>
      <c r="U136" s="4"/>
      <c r="V136" s="4"/>
      <c r="W136" s="4"/>
      <c r="X136" s="4"/>
      <c r="Y136" s="4"/>
      <c r="Z136" s="4"/>
    </row>
    <row r="137" spans="1:26" ht="24" customHeight="1">
      <c r="A137" s="5" t="s">
        <v>852</v>
      </c>
      <c r="B137" s="5" t="s">
        <v>842</v>
      </c>
      <c r="C137" s="5" t="s">
        <v>853</v>
      </c>
      <c r="D137" s="5" t="s">
        <v>474</v>
      </c>
      <c r="E137" s="5" t="s">
        <v>475</v>
      </c>
      <c r="F137" s="17">
        <v>1</v>
      </c>
      <c r="G137" s="29">
        <v>8250</v>
      </c>
      <c r="H137" s="30">
        <f t="shared" si="9"/>
        <v>8250</v>
      </c>
      <c r="I137" s="5" t="s">
        <v>854</v>
      </c>
      <c r="J137" s="4"/>
      <c r="K137" s="4"/>
      <c r="L137" s="4"/>
      <c r="M137" s="4"/>
      <c r="N137" s="4"/>
      <c r="O137" s="4"/>
      <c r="P137" s="4"/>
      <c r="Q137" s="4"/>
      <c r="R137" s="4"/>
      <c r="S137" s="4"/>
      <c r="T137" s="4"/>
      <c r="U137" s="4"/>
      <c r="V137" s="4"/>
      <c r="W137" s="4"/>
      <c r="X137" s="4"/>
      <c r="Y137" s="4"/>
      <c r="Z137" s="4"/>
    </row>
    <row r="138" spans="1:26" ht="15" customHeight="1">
      <c r="A138" s="5" t="s">
        <v>855</v>
      </c>
      <c r="B138" s="5" t="s">
        <v>842</v>
      </c>
      <c r="C138" s="5" t="s">
        <v>856</v>
      </c>
      <c r="D138" s="5" t="s">
        <v>474</v>
      </c>
      <c r="E138" s="5" t="s">
        <v>475</v>
      </c>
      <c r="F138" s="17">
        <v>1</v>
      </c>
      <c r="G138" s="29">
        <v>5250</v>
      </c>
      <c r="H138" s="30">
        <f t="shared" si="9"/>
        <v>5250</v>
      </c>
      <c r="I138" s="5" t="s">
        <v>857</v>
      </c>
      <c r="J138" s="4"/>
      <c r="K138" s="4"/>
      <c r="L138" s="4"/>
      <c r="M138" s="4"/>
      <c r="N138" s="4"/>
      <c r="O138" s="4"/>
      <c r="P138" s="4"/>
      <c r="Q138" s="4"/>
      <c r="R138" s="4"/>
      <c r="S138" s="4"/>
      <c r="T138" s="4"/>
      <c r="U138" s="4"/>
      <c r="V138" s="4"/>
      <c r="W138" s="4"/>
      <c r="X138" s="4"/>
      <c r="Y138" s="4"/>
      <c r="Z138" s="4"/>
    </row>
    <row r="139" spans="1:26" ht="24" customHeight="1">
      <c r="A139" s="5" t="s">
        <v>858</v>
      </c>
      <c r="B139" s="5" t="s">
        <v>842</v>
      </c>
      <c r="C139" s="5" t="s">
        <v>859</v>
      </c>
      <c r="D139" s="5" t="s">
        <v>474</v>
      </c>
      <c r="E139" s="5" t="s">
        <v>475</v>
      </c>
      <c r="F139" s="17">
        <v>1</v>
      </c>
      <c r="G139" s="29">
        <v>4125</v>
      </c>
      <c r="H139" s="30">
        <f t="shared" si="9"/>
        <v>4125</v>
      </c>
      <c r="I139" s="5" t="s">
        <v>860</v>
      </c>
      <c r="J139" s="4"/>
      <c r="K139" s="4"/>
      <c r="L139" s="4"/>
      <c r="M139" s="4"/>
      <c r="N139" s="4"/>
      <c r="O139" s="4"/>
      <c r="P139" s="4"/>
      <c r="Q139" s="4"/>
      <c r="R139" s="4"/>
      <c r="S139" s="4"/>
      <c r="T139" s="4"/>
      <c r="U139" s="4"/>
      <c r="V139" s="4"/>
      <c r="W139" s="4"/>
      <c r="X139" s="4"/>
      <c r="Y139" s="4"/>
      <c r="Z139" s="4"/>
    </row>
    <row r="140" spans="1:26" ht="15" customHeight="1">
      <c r="A140" s="5" t="s">
        <v>861</v>
      </c>
      <c r="B140" s="5" t="s">
        <v>842</v>
      </c>
      <c r="C140" s="5" t="s">
        <v>862</v>
      </c>
      <c r="D140" s="5" t="s">
        <v>844</v>
      </c>
      <c r="E140" s="5" t="s">
        <v>475</v>
      </c>
      <c r="F140" s="17">
        <v>1</v>
      </c>
      <c r="G140" s="29">
        <v>6750</v>
      </c>
      <c r="H140" s="30">
        <f t="shared" si="9"/>
        <v>6750</v>
      </c>
      <c r="I140" s="5" t="s">
        <v>863</v>
      </c>
      <c r="J140" s="4"/>
      <c r="K140" s="4"/>
      <c r="L140" s="4"/>
      <c r="M140" s="4"/>
      <c r="N140" s="4"/>
      <c r="O140" s="4"/>
      <c r="P140" s="4"/>
      <c r="Q140" s="4"/>
      <c r="R140" s="4"/>
      <c r="S140" s="4"/>
      <c r="T140" s="4"/>
      <c r="U140" s="4"/>
      <c r="V140" s="4"/>
      <c r="W140" s="4"/>
      <c r="X140" s="4"/>
      <c r="Y140" s="4"/>
      <c r="Z140" s="4"/>
    </row>
    <row r="141" spans="1:26" ht="15" customHeight="1">
      <c r="A141" s="5" t="s">
        <v>864</v>
      </c>
      <c r="B141" s="5" t="s">
        <v>842</v>
      </c>
      <c r="C141" s="5" t="s">
        <v>865</v>
      </c>
      <c r="D141" s="5" t="s">
        <v>474</v>
      </c>
      <c r="E141" s="5" t="s">
        <v>475</v>
      </c>
      <c r="F141" s="17">
        <v>1</v>
      </c>
      <c r="G141" s="29">
        <v>3750</v>
      </c>
      <c r="H141" s="30">
        <f t="shared" si="9"/>
        <v>3750</v>
      </c>
      <c r="I141" s="5" t="s">
        <v>866</v>
      </c>
      <c r="J141" s="4"/>
      <c r="K141" s="4"/>
      <c r="L141" s="4"/>
      <c r="M141" s="4"/>
      <c r="N141" s="4"/>
      <c r="O141" s="4"/>
      <c r="P141" s="4"/>
      <c r="Q141" s="4"/>
      <c r="R141" s="4"/>
      <c r="S141" s="4"/>
      <c r="T141" s="4"/>
      <c r="U141" s="4"/>
      <c r="V141" s="4"/>
      <c r="W141" s="4"/>
      <c r="X141" s="4"/>
      <c r="Y141" s="4"/>
      <c r="Z141" s="4"/>
    </row>
    <row r="142" spans="1:26" ht="15" customHeight="1">
      <c r="A142" s="5" t="s">
        <v>867</v>
      </c>
      <c r="B142" s="5" t="s">
        <v>842</v>
      </c>
      <c r="C142" s="5" t="s">
        <v>868</v>
      </c>
      <c r="D142" s="5" t="s">
        <v>869</v>
      </c>
      <c r="E142" s="5" t="s">
        <v>475</v>
      </c>
      <c r="F142" s="17">
        <v>0</v>
      </c>
      <c r="G142" s="29">
        <v>0</v>
      </c>
      <c r="H142" s="30">
        <f t="shared" si="9"/>
        <v>0</v>
      </c>
      <c r="I142" s="5" t="s">
        <v>870</v>
      </c>
      <c r="J142" s="4"/>
      <c r="K142" s="4"/>
      <c r="L142" s="4"/>
      <c r="M142" s="4"/>
      <c r="N142" s="4"/>
      <c r="O142" s="4"/>
      <c r="P142" s="4"/>
      <c r="Q142" s="4"/>
      <c r="R142" s="4"/>
      <c r="S142" s="4"/>
      <c r="T142" s="4"/>
      <c r="U142" s="4"/>
      <c r="V142" s="4"/>
      <c r="W142" s="4"/>
      <c r="X142" s="4"/>
      <c r="Y142" s="4"/>
      <c r="Z142" s="4"/>
    </row>
    <row r="143" spans="1:26" ht="15" customHeight="1">
      <c r="A143" s="61" t="s">
        <v>871</v>
      </c>
      <c r="B143" s="61"/>
      <c r="C143" s="61"/>
      <c r="D143" s="61"/>
      <c r="E143" s="61"/>
      <c r="F143" s="61"/>
      <c r="G143" s="62"/>
      <c r="H143" s="35">
        <f>SUM(H134:H142)</f>
        <v>64125</v>
      </c>
      <c r="I143" s="34"/>
      <c r="J143" s="4"/>
      <c r="K143" s="4"/>
      <c r="L143" s="4"/>
      <c r="M143" s="4"/>
      <c r="N143" s="4"/>
      <c r="O143" s="4"/>
      <c r="P143" s="4"/>
      <c r="Q143" s="4"/>
      <c r="R143" s="4"/>
      <c r="S143" s="4"/>
      <c r="T143" s="4"/>
      <c r="U143" s="4"/>
      <c r="V143" s="4"/>
      <c r="W143" s="4"/>
      <c r="X143" s="4"/>
      <c r="Y143" s="4"/>
      <c r="Z143" s="4"/>
    </row>
    <row r="144" spans="1:26" ht="15" customHeight="1">
      <c r="A144" s="52" t="s">
        <v>872</v>
      </c>
      <c r="B144" s="52"/>
      <c r="C144" s="52"/>
      <c r="D144" s="52"/>
      <c r="E144" s="52"/>
      <c r="F144" s="52"/>
      <c r="G144" s="53"/>
      <c r="H144" s="36">
        <f>H22+H24+H34+H43+H49+H54+H66+H75+H85+H95+H106+H115+H127+H133+H143</f>
        <v>1756325</v>
      </c>
      <c r="I144" s="24"/>
      <c r="J144" s="4"/>
      <c r="K144" s="4"/>
      <c r="L144" s="4"/>
      <c r="M144" s="4"/>
      <c r="N144" s="4"/>
      <c r="O144" s="4"/>
      <c r="P144" s="4"/>
      <c r="Q144" s="4"/>
      <c r="R144" s="4"/>
      <c r="S144" s="4"/>
      <c r="T144" s="4"/>
      <c r="U144" s="4"/>
      <c r="V144" s="4"/>
      <c r="W144" s="4"/>
      <c r="X144" s="4"/>
      <c r="Y144" s="4"/>
      <c r="Z144" s="4"/>
    </row>
    <row r="145" spans="1:26" ht="15" customHeight="1">
      <c r="A145" s="52" t="s">
        <v>106</v>
      </c>
      <c r="B145" s="52"/>
      <c r="C145" s="52"/>
      <c r="D145" s="52"/>
      <c r="E145" s="52"/>
      <c r="F145" s="52"/>
      <c r="G145" s="53"/>
      <c r="H145" s="37">
        <f>SUMIF($D$13:$D$142,"Cast payroll",$H$13:$H$142)*Assumptions!E12</f>
        <v>85709.535000000003</v>
      </c>
      <c r="I145" s="24"/>
      <c r="J145" s="4"/>
      <c r="K145" s="4"/>
      <c r="L145" s="4"/>
      <c r="M145" s="4"/>
      <c r="N145" s="4"/>
      <c r="O145" s="4"/>
      <c r="P145" s="4"/>
      <c r="Q145" s="4"/>
      <c r="R145" s="4"/>
      <c r="S145" s="4"/>
      <c r="T145" s="4"/>
      <c r="U145" s="4"/>
      <c r="V145" s="4"/>
      <c r="W145" s="4"/>
      <c r="X145" s="4"/>
      <c r="Y145" s="4"/>
      <c r="Z145" s="4"/>
    </row>
    <row r="146" spans="1:26" ht="15" customHeight="1">
      <c r="A146" s="52" t="s">
        <v>873</v>
      </c>
      <c r="B146" s="52"/>
      <c r="C146" s="52"/>
      <c r="D146" s="52"/>
      <c r="E146" s="52"/>
      <c r="F146" s="52"/>
      <c r="G146" s="53"/>
      <c r="H146" s="37">
        <f>SUMIF($D$13:$D$142,"Crew payroll",$H$13:$H$142)*Assumptions!E13</f>
        <v>83276.544999999998</v>
      </c>
      <c r="I146" s="24"/>
      <c r="J146" s="4"/>
      <c r="K146" s="4"/>
      <c r="L146" s="4"/>
      <c r="M146" s="4"/>
      <c r="N146" s="4"/>
      <c r="O146" s="4"/>
      <c r="P146" s="4"/>
      <c r="Q146" s="4"/>
      <c r="R146" s="4"/>
      <c r="S146" s="4"/>
      <c r="T146" s="4"/>
      <c r="U146" s="4"/>
      <c r="V146" s="4"/>
      <c r="W146" s="4"/>
      <c r="X146" s="4"/>
      <c r="Y146" s="4"/>
      <c r="Z146" s="4"/>
    </row>
    <row r="147" spans="1:26" ht="15" customHeight="1">
      <c r="A147" s="52" t="s">
        <v>112</v>
      </c>
      <c r="B147" s="52"/>
      <c r="C147" s="52"/>
      <c r="D147" s="52"/>
      <c r="E147" s="52"/>
      <c r="F147" s="52"/>
      <c r="G147" s="53"/>
      <c r="H147" s="37">
        <f>(SUMIF($D$13:$D$142,"Cast payroll",$H$13:$H$142)+SUMIF($D$13:$D$142,"Crew payroll",$H$13:$H$142))*Assumptions!E14</f>
        <v>24324.25</v>
      </c>
      <c r="I147" s="24"/>
      <c r="J147" s="4"/>
      <c r="K147" s="4"/>
      <c r="L147" s="4"/>
      <c r="M147" s="4"/>
      <c r="N147" s="4"/>
      <c r="O147" s="4"/>
      <c r="P147" s="4"/>
      <c r="Q147" s="4"/>
      <c r="R147" s="4"/>
      <c r="S147" s="4"/>
      <c r="T147" s="4"/>
      <c r="U147" s="4"/>
      <c r="V147" s="4"/>
      <c r="W147" s="4"/>
      <c r="X147" s="4"/>
      <c r="Y147" s="4"/>
      <c r="Z147" s="4"/>
    </row>
    <row r="148" spans="1:26" ht="15" customHeight="1">
      <c r="A148" s="52" t="s">
        <v>874</v>
      </c>
      <c r="B148" s="52"/>
      <c r="C148" s="52"/>
      <c r="D148" s="52"/>
      <c r="E148" s="52"/>
      <c r="F148" s="52"/>
      <c r="G148" s="53"/>
      <c r="H148" s="37">
        <f>SUM(H144:H147)</f>
        <v>1949635.3299999998</v>
      </c>
      <c r="I148" s="24"/>
      <c r="J148" s="4"/>
      <c r="K148" s="4"/>
      <c r="L148" s="4"/>
      <c r="M148" s="4"/>
      <c r="N148" s="4"/>
      <c r="O148" s="4"/>
      <c r="P148" s="4"/>
      <c r="Q148" s="4"/>
      <c r="R148" s="4"/>
      <c r="S148" s="4"/>
      <c r="T148" s="4"/>
      <c r="U148" s="4"/>
      <c r="V148" s="4"/>
      <c r="W148" s="4"/>
      <c r="X148" s="4"/>
      <c r="Y148" s="4"/>
      <c r="Z148" s="4"/>
    </row>
    <row r="149" spans="1:26" ht="15" customHeight="1">
      <c r="A149" s="52" t="s">
        <v>119</v>
      </c>
      <c r="B149" s="52"/>
      <c r="C149" s="52"/>
      <c r="D149" s="52"/>
      <c r="E149" s="52"/>
      <c r="F149" s="52"/>
      <c r="G149" s="53"/>
      <c r="H149" s="37">
        <f>H148*Assumptions!E16</f>
        <v>0</v>
      </c>
      <c r="I149" s="24"/>
      <c r="J149" s="4"/>
      <c r="K149" s="4"/>
      <c r="L149" s="4"/>
      <c r="M149" s="4"/>
      <c r="N149" s="4"/>
      <c r="O149" s="4"/>
      <c r="P149" s="4"/>
      <c r="Q149" s="4"/>
      <c r="R149" s="4"/>
      <c r="S149" s="4"/>
      <c r="T149" s="4"/>
      <c r="U149" s="4"/>
      <c r="V149" s="4"/>
      <c r="W149" s="4"/>
      <c r="X149" s="4"/>
      <c r="Y149" s="4"/>
      <c r="Z149" s="4"/>
    </row>
    <row r="150" spans="1:26" ht="15" customHeight="1">
      <c r="A150" s="54" t="s">
        <v>875</v>
      </c>
      <c r="B150" s="54"/>
      <c r="C150" s="54"/>
      <c r="D150" s="54"/>
      <c r="E150" s="54"/>
      <c r="F150" s="54"/>
      <c r="G150" s="55"/>
      <c r="H150" s="39">
        <f>(H148+H149)*Assumptions!E15</f>
        <v>116978.11979999999</v>
      </c>
      <c r="I150" s="38"/>
      <c r="J150" s="4"/>
      <c r="K150" s="4"/>
      <c r="L150" s="4"/>
      <c r="M150" s="4"/>
      <c r="N150" s="4"/>
      <c r="O150" s="4"/>
      <c r="P150" s="4"/>
      <c r="Q150" s="4"/>
      <c r="R150" s="4"/>
      <c r="S150" s="4"/>
      <c r="T150" s="4"/>
      <c r="U150" s="4"/>
      <c r="V150" s="4"/>
      <c r="W150" s="4"/>
      <c r="X150" s="4"/>
      <c r="Y150" s="4"/>
      <c r="Z150" s="4"/>
    </row>
    <row r="151" spans="1:26" ht="15" customHeight="1">
      <c r="A151" s="56" t="s">
        <v>876</v>
      </c>
      <c r="B151" s="56"/>
      <c r="C151" s="56"/>
      <c r="D151" s="56"/>
      <c r="E151" s="56"/>
      <c r="F151" s="56"/>
      <c r="G151" s="57"/>
      <c r="H151" s="41">
        <f>H148+H149+H150</f>
        <v>2066613.4497999998</v>
      </c>
      <c r="I151" s="40"/>
      <c r="J151" s="4"/>
      <c r="K151" s="4"/>
      <c r="L151" s="4"/>
      <c r="M151" s="4"/>
      <c r="N151" s="4"/>
      <c r="O151" s="4"/>
      <c r="P151" s="4"/>
      <c r="Q151" s="4"/>
      <c r="R151" s="4"/>
      <c r="S151" s="4"/>
      <c r="T151" s="4"/>
      <c r="U151" s="4"/>
      <c r="V151" s="4"/>
      <c r="W151" s="4"/>
      <c r="X151" s="4"/>
      <c r="Y151" s="4"/>
      <c r="Z151" s="4"/>
    </row>
    <row r="152" spans="1:26">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spans="1:26">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spans="1:26">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spans="1:26">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spans="1:26">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spans="1:26">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spans="1:26">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spans="1:26">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spans="1:26">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spans="1:26">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spans="1:26">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spans="1:26">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spans="1:26">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spans="1:26">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spans="1:26">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spans="1:26">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spans="1:26">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spans="1:26">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spans="1:26">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spans="1:26">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spans="1:26">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spans="1:26">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spans="1:26">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spans="1:26">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spans="1:26">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spans="1:26">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spans="1:26">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spans="1:26">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spans="1:26">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spans="1:26">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spans="1:26">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spans="1:26">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spans="1:26">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spans="1:26">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spans="1:26">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spans="1:26">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spans="1:26">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spans="1:26">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spans="1:26">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spans="1:26">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spans="1:26">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spans="1:26">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spans="1:26">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spans="1:26">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spans="1:26">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spans="1:26">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spans="1:26">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spans="1:26">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spans="1:26">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spans="1:26">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spans="1:26">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spans="1:26">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spans="1:26">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spans="1:26">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spans="1:26">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spans="1:26">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spans="1:26">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spans="1:26">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spans="1:26">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spans="1:26">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spans="1:26">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spans="1:26">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spans="1:26">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spans="1:26">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spans="1:26">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spans="1:26">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spans="1:26">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spans="1:26">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spans="1:26">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spans="1:26">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spans="1:26">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spans="1:26">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spans="1:26">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spans="1:26">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spans="1:26">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spans="1:26">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spans="1:26">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spans="1:26">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spans="1:26">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spans="1:26">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spans="1:26">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spans="1:26">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spans="1:26">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spans="1:26">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spans="1:26">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spans="1:26">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spans="1:26">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spans="1:26">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spans="1:26">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spans="1:26">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spans="1:26">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spans="1:26">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spans="1:26">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spans="1:26">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spans="1:26">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spans="1:26">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spans="1:26">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spans="1:26">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spans="1:26">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sheetData>
  <mergeCells count="25">
    <mergeCell ref="A1:I1"/>
    <mergeCell ref="A2:I2"/>
    <mergeCell ref="A22:G22"/>
    <mergeCell ref="A24:G24"/>
    <mergeCell ref="A34:G34"/>
    <mergeCell ref="A43:G43"/>
    <mergeCell ref="A49:G49"/>
    <mergeCell ref="A54:G54"/>
    <mergeCell ref="A66:G66"/>
    <mergeCell ref="A75:G75"/>
    <mergeCell ref="A85:G85"/>
    <mergeCell ref="A95:G95"/>
    <mergeCell ref="A106:G106"/>
    <mergeCell ref="A115:G115"/>
    <mergeCell ref="A127:G127"/>
    <mergeCell ref="A133:G133"/>
    <mergeCell ref="A143:G143"/>
    <mergeCell ref="A144:G144"/>
    <mergeCell ref="A145:G145"/>
    <mergeCell ref="A146:G146"/>
    <mergeCell ref="A147:G147"/>
    <mergeCell ref="A148:G148"/>
    <mergeCell ref="A149:G149"/>
    <mergeCell ref="A150:G150"/>
    <mergeCell ref="A151:G151"/>
  </mergeCells>
  <conditionalFormatting sqref="B8">
    <cfRule type="containsText" dxfId="9" priority="1" operator="containsText" text="WITHIN"/>
    <cfRule type="containsText" dxfId="8" priority="2" operator="containsText" text="REVIEW"/>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250"/>
  <sheetViews>
    <sheetView showGridLines="0" workbookViewId="0">
      <selection sqref="A1:I1"/>
    </sheetView>
  </sheetViews>
  <sheetFormatPr defaultRowHeight="14"/>
  <cols>
    <col min="1" max="1" width="12" customWidth="1"/>
    <col min="2" max="2" width="28" customWidth="1"/>
    <col min="3" max="3" width="43" customWidth="1"/>
    <col min="4" max="4" width="23" customWidth="1"/>
    <col min="5" max="5" width="17" customWidth="1"/>
    <col min="6" max="8" width="14" customWidth="1"/>
    <col min="9" max="9" width="52" customWidth="1"/>
  </cols>
  <sheetData>
    <row r="1" spans="1:26" ht="30" customHeight="1">
      <c r="A1" s="44" t="s">
        <v>879</v>
      </c>
      <c r="B1" s="44"/>
      <c r="C1" s="44"/>
      <c r="D1" s="44"/>
      <c r="E1" s="44"/>
      <c r="F1" s="44"/>
      <c r="G1" s="44"/>
      <c r="H1" s="44"/>
      <c r="I1" s="44"/>
      <c r="J1" s="4"/>
      <c r="K1" s="4"/>
      <c r="L1" s="4"/>
      <c r="M1" s="4"/>
      <c r="N1" s="4"/>
      <c r="O1" s="4"/>
      <c r="P1" s="4"/>
      <c r="Q1" s="4"/>
      <c r="R1" s="4"/>
      <c r="S1" s="4"/>
      <c r="T1" s="4"/>
      <c r="U1" s="4"/>
      <c r="V1" s="4"/>
      <c r="W1" s="4"/>
      <c r="X1" s="4"/>
      <c r="Y1" s="4"/>
      <c r="Z1" s="4"/>
    </row>
    <row r="2" spans="1:26" ht="36" customHeight="1">
      <c r="A2" s="45" t="s">
        <v>880</v>
      </c>
      <c r="B2" s="45"/>
      <c r="C2" s="45"/>
      <c r="D2" s="45"/>
      <c r="E2" s="45"/>
      <c r="F2" s="45"/>
      <c r="G2" s="45"/>
      <c r="H2" s="45"/>
      <c r="I2" s="45"/>
      <c r="J2" s="4"/>
      <c r="K2" s="4"/>
      <c r="L2" s="4"/>
      <c r="M2" s="4"/>
      <c r="N2" s="4"/>
      <c r="O2" s="4"/>
      <c r="P2" s="4"/>
      <c r="Q2" s="4"/>
      <c r="R2" s="4"/>
      <c r="S2" s="4"/>
      <c r="T2" s="4"/>
      <c r="U2" s="4"/>
      <c r="V2" s="4"/>
      <c r="W2" s="4"/>
      <c r="X2" s="4"/>
      <c r="Y2" s="4"/>
      <c r="Z2" s="4"/>
    </row>
    <row r="3" spans="1:26">
      <c r="A3" s="4"/>
      <c r="B3" s="4"/>
      <c r="C3" s="4"/>
      <c r="D3" s="4"/>
      <c r="E3" s="4"/>
      <c r="F3" s="4"/>
      <c r="G3" s="4"/>
      <c r="H3" s="4"/>
      <c r="I3" s="4"/>
      <c r="J3" s="4"/>
      <c r="K3" s="4"/>
      <c r="L3" s="4"/>
      <c r="M3" s="4"/>
      <c r="N3" s="4"/>
      <c r="O3" s="4"/>
      <c r="P3" s="4"/>
      <c r="Q3" s="4"/>
      <c r="R3" s="4"/>
      <c r="S3" s="4"/>
      <c r="T3" s="4"/>
      <c r="U3" s="4"/>
      <c r="V3" s="4"/>
      <c r="W3" s="4"/>
      <c r="X3" s="4"/>
      <c r="Y3" s="4"/>
      <c r="Z3" s="4"/>
    </row>
    <row r="4" spans="1:26" ht="15" customHeight="1">
      <c r="A4" s="24" t="s">
        <v>1</v>
      </c>
      <c r="B4" s="25" t="s">
        <v>16</v>
      </c>
      <c r="C4" s="4"/>
      <c r="D4" s="4"/>
      <c r="E4" s="4"/>
      <c r="F4" s="4"/>
      <c r="G4" s="4"/>
      <c r="H4" s="4"/>
      <c r="I4" s="4"/>
      <c r="J4" s="4"/>
      <c r="K4" s="4"/>
      <c r="L4" s="4"/>
      <c r="M4" s="4"/>
      <c r="N4" s="4"/>
      <c r="O4" s="4"/>
      <c r="P4" s="4"/>
      <c r="Q4" s="4"/>
      <c r="R4" s="4"/>
      <c r="S4" s="4"/>
      <c r="T4" s="4"/>
      <c r="U4" s="4"/>
      <c r="V4" s="4"/>
      <c r="W4" s="4"/>
      <c r="X4" s="4"/>
      <c r="Y4" s="4"/>
      <c r="Z4" s="4"/>
    </row>
    <row r="5" spans="1:26" ht="15" customHeight="1">
      <c r="A5" s="24" t="s">
        <v>3</v>
      </c>
      <c r="B5" s="26">
        <v>30</v>
      </c>
      <c r="C5" s="4"/>
      <c r="D5" s="4"/>
      <c r="E5" s="4"/>
      <c r="F5" s="4"/>
      <c r="G5" s="4"/>
      <c r="H5" s="4"/>
      <c r="I5" s="4"/>
      <c r="J5" s="4"/>
      <c r="K5" s="4"/>
      <c r="L5" s="4"/>
      <c r="M5" s="4"/>
      <c r="N5" s="4"/>
      <c r="O5" s="4"/>
      <c r="P5" s="4"/>
      <c r="Q5" s="4"/>
      <c r="R5" s="4"/>
      <c r="S5" s="4"/>
      <c r="T5" s="4"/>
      <c r="U5" s="4"/>
      <c r="V5" s="4"/>
      <c r="W5" s="4"/>
      <c r="X5" s="4"/>
      <c r="Y5" s="4"/>
      <c r="Z5" s="4"/>
    </row>
    <row r="6" spans="1:26" ht="48" customHeight="1">
      <c r="A6" s="24" t="s">
        <v>459</v>
      </c>
      <c r="B6" s="25" t="s">
        <v>18</v>
      </c>
      <c r="C6" s="4"/>
      <c r="D6" s="4"/>
      <c r="E6" s="4"/>
      <c r="F6" s="4"/>
      <c r="G6" s="4"/>
      <c r="H6" s="4"/>
      <c r="I6" s="4"/>
      <c r="J6" s="4"/>
      <c r="K6" s="4"/>
      <c r="L6" s="4"/>
      <c r="M6" s="4"/>
      <c r="N6" s="4"/>
      <c r="O6" s="4"/>
      <c r="P6" s="4"/>
      <c r="Q6" s="4"/>
      <c r="R6" s="4"/>
      <c r="S6" s="4"/>
      <c r="T6" s="4"/>
      <c r="U6" s="4"/>
      <c r="V6" s="4"/>
      <c r="W6" s="4"/>
      <c r="X6" s="4"/>
      <c r="Y6" s="4"/>
      <c r="Z6" s="4"/>
    </row>
    <row r="7" spans="1:26" ht="15" customHeight="1">
      <c r="A7" s="24" t="s">
        <v>460</v>
      </c>
      <c r="B7" s="27">
        <v>12000000</v>
      </c>
      <c r="C7" s="4"/>
      <c r="D7" s="4"/>
      <c r="E7" s="4"/>
      <c r="F7" s="4"/>
      <c r="G7" s="4"/>
      <c r="H7" s="4"/>
      <c r="I7" s="4"/>
      <c r="J7" s="4"/>
      <c r="K7" s="4"/>
      <c r="L7" s="4"/>
      <c r="M7" s="4"/>
      <c r="N7" s="4"/>
      <c r="O7" s="4"/>
      <c r="P7" s="4"/>
      <c r="Q7" s="4"/>
      <c r="R7" s="4"/>
      <c r="S7" s="4"/>
      <c r="T7" s="4"/>
      <c r="U7" s="4"/>
      <c r="V7" s="4"/>
      <c r="W7" s="4"/>
      <c r="X7" s="4"/>
      <c r="Y7" s="4"/>
      <c r="Z7" s="4"/>
    </row>
    <row r="8" spans="1:26" ht="15" customHeight="1">
      <c r="A8" s="24" t="s">
        <v>461</v>
      </c>
      <c r="B8" s="27" t="str">
        <f>IF(B9&lt;=B7,"WITHIN STATED RANGE","RECLASSIFY / REVIEW")</f>
        <v>WITHIN STATED RANGE</v>
      </c>
      <c r="C8" s="4"/>
      <c r="D8" s="4"/>
      <c r="E8" s="4"/>
      <c r="F8" s="4"/>
      <c r="G8" s="4"/>
      <c r="H8" s="4"/>
      <c r="I8" s="4"/>
      <c r="J8" s="4"/>
      <c r="K8" s="4"/>
      <c r="L8" s="4"/>
      <c r="M8" s="4"/>
      <c r="N8" s="4"/>
      <c r="O8" s="4"/>
      <c r="P8" s="4"/>
      <c r="Q8" s="4"/>
      <c r="R8" s="4"/>
      <c r="S8" s="4"/>
      <c r="T8" s="4"/>
      <c r="U8" s="4"/>
      <c r="V8" s="4"/>
      <c r="W8" s="4"/>
      <c r="X8" s="4"/>
      <c r="Y8" s="4"/>
      <c r="Z8" s="4"/>
    </row>
    <row r="9" spans="1:26" ht="15" customHeight="1">
      <c r="A9" s="24" t="s">
        <v>462</v>
      </c>
      <c r="B9" s="28">
        <f>H151</f>
        <v>9615829.4693999998</v>
      </c>
      <c r="C9" s="4"/>
      <c r="D9" s="4"/>
      <c r="E9" s="4"/>
      <c r="F9" s="4"/>
      <c r="G9" s="4"/>
      <c r="H9" s="4"/>
      <c r="I9" s="4"/>
      <c r="J9" s="4"/>
      <c r="K9" s="4"/>
      <c r="L9" s="4"/>
      <c r="M9" s="4"/>
      <c r="N9" s="4"/>
      <c r="O9" s="4"/>
      <c r="P9" s="4"/>
      <c r="Q9" s="4"/>
      <c r="R9" s="4"/>
      <c r="S9" s="4"/>
      <c r="T9" s="4"/>
      <c r="U9" s="4"/>
      <c r="V9" s="4"/>
      <c r="W9" s="4"/>
      <c r="X9" s="4"/>
      <c r="Y9" s="4"/>
      <c r="Z9" s="4"/>
    </row>
    <row r="10" spans="1:26" ht="15" customHeight="1">
      <c r="A10" s="4"/>
      <c r="B10" s="4"/>
      <c r="C10" s="4"/>
      <c r="D10" s="4"/>
      <c r="E10" s="4"/>
      <c r="F10" s="4"/>
      <c r="G10" s="4"/>
      <c r="H10" s="4"/>
      <c r="I10" s="4"/>
      <c r="J10" s="4"/>
      <c r="K10" s="4"/>
      <c r="L10" s="4"/>
      <c r="M10" s="4"/>
      <c r="N10" s="4"/>
      <c r="O10" s="4"/>
      <c r="P10" s="4"/>
      <c r="Q10" s="4"/>
      <c r="R10" s="4"/>
      <c r="S10" s="4"/>
      <c r="T10" s="4"/>
      <c r="U10" s="4"/>
      <c r="V10" s="4"/>
      <c r="W10" s="4"/>
      <c r="X10" s="4"/>
      <c r="Y10" s="4"/>
      <c r="Z10" s="4"/>
    </row>
    <row r="11" spans="1:26" ht="15" customHeight="1">
      <c r="A11" s="4"/>
      <c r="B11" s="4"/>
      <c r="C11" s="4"/>
      <c r="D11" s="4"/>
      <c r="E11" s="4"/>
      <c r="F11" s="4"/>
      <c r="G11" s="4"/>
      <c r="H11" s="4"/>
      <c r="I11" s="4"/>
      <c r="J11" s="4"/>
      <c r="K11" s="4"/>
      <c r="L11" s="4"/>
      <c r="M11" s="4"/>
      <c r="N11" s="4"/>
      <c r="O11" s="4"/>
      <c r="P11" s="4"/>
      <c r="Q11" s="4"/>
      <c r="R11" s="4"/>
      <c r="S11" s="4"/>
      <c r="T11" s="4"/>
      <c r="U11" s="4"/>
      <c r="V11" s="4"/>
      <c r="W11" s="4"/>
      <c r="X11" s="4"/>
      <c r="Y11" s="4"/>
      <c r="Z11" s="4"/>
    </row>
    <row r="12" spans="1:26" ht="15" customHeight="1">
      <c r="A12" s="1" t="s">
        <v>463</v>
      </c>
      <c r="B12" s="2" t="s">
        <v>464</v>
      </c>
      <c r="C12" s="2" t="s">
        <v>465</v>
      </c>
      <c r="D12" s="2" t="s">
        <v>466</v>
      </c>
      <c r="E12" s="2" t="s">
        <v>467</v>
      </c>
      <c r="F12" s="2" t="s">
        <v>468</v>
      </c>
      <c r="G12" s="2" t="s">
        <v>340</v>
      </c>
      <c r="H12" s="2" t="s">
        <v>469</v>
      </c>
      <c r="I12" s="3" t="s">
        <v>470</v>
      </c>
      <c r="J12" s="4"/>
      <c r="K12" s="4"/>
      <c r="L12" s="4"/>
      <c r="M12" s="4"/>
      <c r="N12" s="4"/>
      <c r="O12" s="4"/>
      <c r="P12" s="4"/>
      <c r="Q12" s="4"/>
      <c r="R12" s="4"/>
      <c r="S12" s="4"/>
      <c r="T12" s="4"/>
      <c r="U12" s="4"/>
      <c r="V12" s="4"/>
      <c r="W12" s="4"/>
      <c r="X12" s="4"/>
      <c r="Y12" s="4"/>
      <c r="Z12" s="4"/>
    </row>
    <row r="13" spans="1:26" ht="24" customHeight="1">
      <c r="A13" s="5" t="s">
        <v>471</v>
      </c>
      <c r="B13" s="5" t="s">
        <v>472</v>
      </c>
      <c r="C13" s="5" t="s">
        <v>473</v>
      </c>
      <c r="D13" s="5" t="s">
        <v>474</v>
      </c>
      <c r="E13" s="5" t="s">
        <v>475</v>
      </c>
      <c r="F13" s="17">
        <v>1</v>
      </c>
      <c r="G13" s="29">
        <v>25000</v>
      </c>
      <c r="H13" s="30">
        <f t="shared" ref="H13:H21" si="0">F13*G13</f>
        <v>25000</v>
      </c>
      <c r="I13" s="5" t="s">
        <v>476</v>
      </c>
      <c r="J13" s="4"/>
      <c r="K13" s="4"/>
      <c r="L13" s="4"/>
      <c r="M13" s="4"/>
      <c r="N13" s="4"/>
      <c r="O13" s="4"/>
      <c r="P13" s="4"/>
      <c r="Q13" s="4"/>
      <c r="R13" s="4"/>
      <c r="S13" s="4"/>
      <c r="T13" s="4"/>
      <c r="U13" s="4"/>
      <c r="V13" s="4"/>
      <c r="W13" s="4"/>
      <c r="X13" s="4"/>
      <c r="Y13" s="4"/>
      <c r="Z13" s="4"/>
    </row>
    <row r="14" spans="1:26" ht="24" customHeight="1">
      <c r="A14" s="5" t="s">
        <v>477</v>
      </c>
      <c r="B14" s="5" t="s">
        <v>472</v>
      </c>
      <c r="C14" s="5" t="s">
        <v>478</v>
      </c>
      <c r="D14" s="5" t="s">
        <v>474</v>
      </c>
      <c r="E14" s="5" t="s">
        <v>475</v>
      </c>
      <c r="F14" s="17">
        <v>1</v>
      </c>
      <c r="G14" s="29">
        <v>40000</v>
      </c>
      <c r="H14" s="30">
        <f t="shared" si="0"/>
        <v>40000</v>
      </c>
      <c r="I14" s="5" t="s">
        <v>479</v>
      </c>
      <c r="J14" s="4"/>
      <c r="K14" s="4"/>
      <c r="L14" s="4"/>
      <c r="M14" s="4"/>
      <c r="N14" s="4"/>
      <c r="O14" s="4"/>
      <c r="P14" s="4"/>
      <c r="Q14" s="4"/>
      <c r="R14" s="4"/>
      <c r="S14" s="4"/>
      <c r="T14" s="4"/>
      <c r="U14" s="4"/>
      <c r="V14" s="4"/>
      <c r="W14" s="4"/>
      <c r="X14" s="4"/>
      <c r="Y14" s="4"/>
      <c r="Z14" s="4"/>
    </row>
    <row r="15" spans="1:26" ht="24" customHeight="1">
      <c r="A15" s="5" t="s">
        <v>480</v>
      </c>
      <c r="B15" s="5" t="s">
        <v>472</v>
      </c>
      <c r="C15" s="5" t="s">
        <v>481</v>
      </c>
      <c r="D15" s="5" t="s">
        <v>474</v>
      </c>
      <c r="E15" s="5" t="s">
        <v>475</v>
      </c>
      <c r="F15" s="17">
        <v>1</v>
      </c>
      <c r="G15" s="29">
        <v>30000</v>
      </c>
      <c r="H15" s="30">
        <f t="shared" si="0"/>
        <v>30000</v>
      </c>
      <c r="I15" s="5" t="s">
        <v>482</v>
      </c>
      <c r="J15" s="4"/>
      <c r="K15" s="4"/>
      <c r="L15" s="4"/>
      <c r="M15" s="4"/>
      <c r="N15" s="4"/>
      <c r="O15" s="4"/>
      <c r="P15" s="4"/>
      <c r="Q15" s="4"/>
      <c r="R15" s="4"/>
      <c r="S15" s="4"/>
      <c r="T15" s="4"/>
      <c r="U15" s="4"/>
      <c r="V15" s="4"/>
      <c r="W15" s="4"/>
      <c r="X15" s="4"/>
      <c r="Y15" s="4"/>
      <c r="Z15" s="4"/>
    </row>
    <row r="16" spans="1:26" ht="24" customHeight="1">
      <c r="A16" s="5" t="s">
        <v>483</v>
      </c>
      <c r="B16" s="5" t="s">
        <v>472</v>
      </c>
      <c r="C16" s="5" t="s">
        <v>484</v>
      </c>
      <c r="D16" s="5" t="s">
        <v>485</v>
      </c>
      <c r="E16" s="5" t="s">
        <v>486</v>
      </c>
      <c r="F16" s="17">
        <v>45</v>
      </c>
      <c r="G16" s="29">
        <v>700</v>
      </c>
      <c r="H16" s="30">
        <f t="shared" si="0"/>
        <v>31500</v>
      </c>
      <c r="I16" s="5" t="s">
        <v>487</v>
      </c>
      <c r="J16" s="4"/>
      <c r="K16" s="4"/>
      <c r="L16" s="4"/>
      <c r="M16" s="4"/>
      <c r="N16" s="4"/>
      <c r="O16" s="4"/>
      <c r="P16" s="4"/>
      <c r="Q16" s="4"/>
      <c r="R16" s="4"/>
      <c r="S16" s="4"/>
      <c r="T16" s="4"/>
      <c r="U16" s="4"/>
      <c r="V16" s="4"/>
      <c r="W16" s="4"/>
      <c r="X16" s="4"/>
      <c r="Y16" s="4"/>
      <c r="Z16" s="4"/>
    </row>
    <row r="17" spans="1:26" ht="15" customHeight="1">
      <c r="A17" s="5" t="s">
        <v>488</v>
      </c>
      <c r="B17" s="5" t="s">
        <v>472</v>
      </c>
      <c r="C17" s="5" t="s">
        <v>489</v>
      </c>
      <c r="D17" s="5" t="s">
        <v>485</v>
      </c>
      <c r="E17" s="5" t="s">
        <v>490</v>
      </c>
      <c r="F17" s="17">
        <v>1</v>
      </c>
      <c r="G17" s="29">
        <v>85000</v>
      </c>
      <c r="H17" s="30">
        <f t="shared" si="0"/>
        <v>85000</v>
      </c>
      <c r="I17" s="5" t="s">
        <v>491</v>
      </c>
      <c r="J17" s="4"/>
      <c r="K17" s="4"/>
      <c r="L17" s="4"/>
      <c r="M17" s="4"/>
      <c r="N17" s="4"/>
      <c r="O17" s="4"/>
      <c r="P17" s="4"/>
      <c r="Q17" s="4"/>
      <c r="R17" s="4"/>
      <c r="S17" s="4"/>
      <c r="T17" s="4"/>
      <c r="U17" s="4"/>
      <c r="V17" s="4"/>
      <c r="W17" s="4"/>
      <c r="X17" s="4"/>
      <c r="Y17" s="4"/>
      <c r="Z17" s="4"/>
    </row>
    <row r="18" spans="1:26" ht="24" customHeight="1">
      <c r="A18" s="5" t="s">
        <v>492</v>
      </c>
      <c r="B18" s="5" t="s">
        <v>472</v>
      </c>
      <c r="C18" s="5" t="s">
        <v>493</v>
      </c>
      <c r="D18" s="5" t="s">
        <v>485</v>
      </c>
      <c r="E18" s="5" t="s">
        <v>490</v>
      </c>
      <c r="F18" s="17">
        <v>1</v>
      </c>
      <c r="G18" s="29">
        <v>110000</v>
      </c>
      <c r="H18" s="30">
        <f t="shared" si="0"/>
        <v>110000</v>
      </c>
      <c r="I18" s="5" t="s">
        <v>494</v>
      </c>
      <c r="J18" s="4"/>
      <c r="K18" s="4"/>
      <c r="L18" s="4"/>
      <c r="M18" s="4"/>
      <c r="N18" s="4"/>
      <c r="O18" s="4"/>
      <c r="P18" s="4"/>
      <c r="Q18" s="4"/>
      <c r="R18" s="4"/>
      <c r="S18" s="4"/>
      <c r="T18" s="4"/>
      <c r="U18" s="4"/>
      <c r="V18" s="4"/>
      <c r="W18" s="4"/>
      <c r="X18" s="4"/>
      <c r="Y18" s="4"/>
      <c r="Z18" s="4"/>
    </row>
    <row r="19" spans="1:26" ht="24" customHeight="1">
      <c r="A19" s="5" t="s">
        <v>495</v>
      </c>
      <c r="B19" s="5" t="s">
        <v>472</v>
      </c>
      <c r="C19" s="5" t="s">
        <v>496</v>
      </c>
      <c r="D19" s="5" t="s">
        <v>485</v>
      </c>
      <c r="E19" s="5" t="s">
        <v>475</v>
      </c>
      <c r="F19" s="17">
        <v>1</v>
      </c>
      <c r="G19" s="29">
        <v>35000</v>
      </c>
      <c r="H19" s="30">
        <f t="shared" si="0"/>
        <v>35000</v>
      </c>
      <c r="I19" s="5" t="s">
        <v>497</v>
      </c>
      <c r="J19" s="4"/>
      <c r="K19" s="4"/>
      <c r="L19" s="4"/>
      <c r="M19" s="4"/>
      <c r="N19" s="4"/>
      <c r="O19" s="4"/>
      <c r="P19" s="4"/>
      <c r="Q19" s="4"/>
      <c r="R19" s="4"/>
      <c r="S19" s="4"/>
      <c r="T19" s="4"/>
      <c r="U19" s="4"/>
      <c r="V19" s="4"/>
      <c r="W19" s="4"/>
      <c r="X19" s="4"/>
      <c r="Y19" s="4"/>
      <c r="Z19" s="4"/>
    </row>
    <row r="20" spans="1:26" ht="15" customHeight="1">
      <c r="A20" s="5" t="s">
        <v>498</v>
      </c>
      <c r="B20" s="5" t="s">
        <v>472</v>
      </c>
      <c r="C20" s="5" t="s">
        <v>499</v>
      </c>
      <c r="D20" s="5" t="s">
        <v>474</v>
      </c>
      <c r="E20" s="5" t="s">
        <v>475</v>
      </c>
      <c r="F20" s="17">
        <v>1</v>
      </c>
      <c r="G20" s="29">
        <v>30000</v>
      </c>
      <c r="H20" s="30">
        <f t="shared" si="0"/>
        <v>30000</v>
      </c>
      <c r="I20" s="5" t="s">
        <v>500</v>
      </c>
      <c r="J20" s="4"/>
      <c r="K20" s="4"/>
      <c r="L20" s="4"/>
      <c r="M20" s="4"/>
      <c r="N20" s="4"/>
      <c r="O20" s="4"/>
      <c r="P20" s="4"/>
      <c r="Q20" s="4"/>
      <c r="R20" s="4"/>
      <c r="S20" s="4"/>
      <c r="T20" s="4"/>
      <c r="U20" s="4"/>
      <c r="V20" s="4"/>
      <c r="W20" s="4"/>
      <c r="X20" s="4"/>
      <c r="Y20" s="4"/>
      <c r="Z20" s="4"/>
    </row>
    <row r="21" spans="1:26" ht="15" customHeight="1">
      <c r="A21" s="5" t="s">
        <v>501</v>
      </c>
      <c r="B21" s="5" t="s">
        <v>472</v>
      </c>
      <c r="C21" s="5" t="s">
        <v>502</v>
      </c>
      <c r="D21" s="5" t="s">
        <v>485</v>
      </c>
      <c r="E21" s="5" t="s">
        <v>475</v>
      </c>
      <c r="F21" s="17">
        <v>1</v>
      </c>
      <c r="G21" s="29">
        <v>25000</v>
      </c>
      <c r="H21" s="30">
        <f t="shared" si="0"/>
        <v>25000</v>
      </c>
      <c r="I21" s="5" t="s">
        <v>503</v>
      </c>
      <c r="J21" s="4"/>
      <c r="K21" s="4"/>
      <c r="L21" s="4"/>
      <c r="M21" s="4"/>
      <c r="N21" s="4"/>
      <c r="O21" s="4"/>
      <c r="P21" s="4"/>
      <c r="Q21" s="4"/>
      <c r="R21" s="4"/>
      <c r="S21" s="4"/>
      <c r="T21" s="4"/>
      <c r="U21" s="4"/>
      <c r="V21" s="4"/>
      <c r="W21" s="4"/>
      <c r="X21" s="4"/>
      <c r="Y21" s="4"/>
      <c r="Z21" s="4"/>
    </row>
    <row r="22" spans="1:26" ht="15" customHeight="1">
      <c r="A22" s="58" t="s">
        <v>504</v>
      </c>
      <c r="B22" s="58"/>
      <c r="C22" s="58"/>
      <c r="D22" s="58"/>
      <c r="E22" s="58"/>
      <c r="F22" s="59"/>
      <c r="G22" s="60"/>
      <c r="H22" s="32">
        <f>SUM(H13:H21)</f>
        <v>411500</v>
      </c>
      <c r="I22" s="31"/>
      <c r="J22" s="4"/>
      <c r="K22" s="4"/>
      <c r="L22" s="4"/>
      <c r="M22" s="4"/>
      <c r="N22" s="4"/>
      <c r="O22" s="4"/>
      <c r="P22" s="4"/>
      <c r="Q22" s="4"/>
      <c r="R22" s="4"/>
      <c r="S22" s="4"/>
      <c r="T22" s="4"/>
      <c r="U22" s="4"/>
      <c r="V22" s="4"/>
      <c r="W22" s="4"/>
      <c r="X22" s="4"/>
      <c r="Y22" s="4"/>
      <c r="Z22" s="4"/>
    </row>
    <row r="23" spans="1:26" ht="15" customHeight="1">
      <c r="A23" s="5" t="s">
        <v>505</v>
      </c>
      <c r="B23" s="5" t="s">
        <v>506</v>
      </c>
      <c r="C23" s="5" t="s">
        <v>507</v>
      </c>
      <c r="D23" s="5" t="s">
        <v>508</v>
      </c>
      <c r="E23" s="5" t="s">
        <v>509</v>
      </c>
      <c r="F23" s="33">
        <v>1</v>
      </c>
      <c r="G23" s="30"/>
      <c r="H23" s="6">
        <f>'Cast &amp; Schedule'!N30</f>
        <v>895789</v>
      </c>
      <c r="I23" s="5" t="s">
        <v>510</v>
      </c>
      <c r="J23" s="4"/>
      <c r="K23" s="4"/>
      <c r="L23" s="4"/>
      <c r="M23" s="4"/>
      <c r="N23" s="4"/>
      <c r="O23" s="4"/>
      <c r="P23" s="4"/>
      <c r="Q23" s="4"/>
      <c r="R23" s="4"/>
      <c r="S23" s="4"/>
      <c r="T23" s="4"/>
      <c r="U23" s="4"/>
      <c r="V23" s="4"/>
      <c r="W23" s="4"/>
      <c r="X23" s="4"/>
      <c r="Y23" s="4"/>
      <c r="Z23" s="4"/>
    </row>
    <row r="24" spans="1:26" ht="15" customHeight="1">
      <c r="A24" s="58" t="s">
        <v>511</v>
      </c>
      <c r="B24" s="58"/>
      <c r="C24" s="58"/>
      <c r="D24" s="58"/>
      <c r="E24" s="58"/>
      <c r="F24" s="59"/>
      <c r="G24" s="60"/>
      <c r="H24" s="32">
        <f>SUM(H23:H23)</f>
        <v>895789</v>
      </c>
      <c r="I24" s="31"/>
      <c r="J24" s="4"/>
      <c r="K24" s="4"/>
      <c r="L24" s="4"/>
      <c r="M24" s="4"/>
      <c r="N24" s="4"/>
      <c r="O24" s="4"/>
      <c r="P24" s="4"/>
      <c r="Q24" s="4"/>
      <c r="R24" s="4"/>
      <c r="S24" s="4"/>
      <c r="T24" s="4"/>
      <c r="U24" s="4"/>
      <c r="V24" s="4"/>
      <c r="W24" s="4"/>
      <c r="X24" s="4"/>
      <c r="Y24" s="4"/>
      <c r="Z24" s="4"/>
    </row>
    <row r="25" spans="1:26" ht="15" customHeight="1">
      <c r="A25" s="5" t="s">
        <v>512</v>
      </c>
      <c r="B25" s="5" t="s">
        <v>513</v>
      </c>
      <c r="C25" s="5" t="s">
        <v>514</v>
      </c>
      <c r="D25" s="5" t="s">
        <v>485</v>
      </c>
      <c r="E25" s="5" t="s">
        <v>486</v>
      </c>
      <c r="F25" s="17">
        <v>70</v>
      </c>
      <c r="G25" s="29">
        <v>1000</v>
      </c>
      <c r="H25" s="30">
        <f t="shared" ref="H25:H33" si="1">F25*G25</f>
        <v>70000</v>
      </c>
      <c r="I25" s="5" t="s">
        <v>515</v>
      </c>
      <c r="J25" s="4"/>
      <c r="K25" s="4"/>
      <c r="L25" s="4"/>
      <c r="M25" s="4"/>
      <c r="N25" s="4"/>
      <c r="O25" s="4"/>
      <c r="P25" s="4"/>
      <c r="Q25" s="4"/>
      <c r="R25" s="4"/>
      <c r="S25" s="4"/>
      <c r="T25" s="4"/>
      <c r="U25" s="4"/>
      <c r="V25" s="4"/>
      <c r="W25" s="4"/>
      <c r="X25" s="4"/>
      <c r="Y25" s="4"/>
      <c r="Z25" s="4"/>
    </row>
    <row r="26" spans="1:26" ht="15" customHeight="1">
      <c r="A26" s="5" t="s">
        <v>516</v>
      </c>
      <c r="B26" s="5" t="s">
        <v>513</v>
      </c>
      <c r="C26" s="5" t="s">
        <v>517</v>
      </c>
      <c r="D26" s="5" t="s">
        <v>485</v>
      </c>
      <c r="E26" s="5" t="s">
        <v>486</v>
      </c>
      <c r="F26" s="17">
        <v>65</v>
      </c>
      <c r="G26" s="29">
        <v>675</v>
      </c>
      <c r="H26" s="30">
        <f t="shared" si="1"/>
        <v>43875</v>
      </c>
      <c r="I26" s="5" t="s">
        <v>518</v>
      </c>
      <c r="J26" s="4"/>
      <c r="K26" s="4"/>
      <c r="L26" s="4"/>
      <c r="M26" s="4"/>
      <c r="N26" s="4"/>
      <c r="O26" s="4"/>
      <c r="P26" s="4"/>
      <c r="Q26" s="4"/>
      <c r="R26" s="4"/>
      <c r="S26" s="4"/>
      <c r="T26" s="4"/>
      <c r="U26" s="4"/>
      <c r="V26" s="4"/>
      <c r="W26" s="4"/>
      <c r="X26" s="4"/>
      <c r="Y26" s="4"/>
      <c r="Z26" s="4"/>
    </row>
    <row r="27" spans="1:26" ht="15" customHeight="1">
      <c r="A27" s="5" t="s">
        <v>519</v>
      </c>
      <c r="B27" s="5" t="s">
        <v>513</v>
      </c>
      <c r="C27" s="5" t="s">
        <v>520</v>
      </c>
      <c r="D27" s="5" t="s">
        <v>485</v>
      </c>
      <c r="E27" s="5" t="s">
        <v>486</v>
      </c>
      <c r="F27" s="17">
        <v>40</v>
      </c>
      <c r="G27" s="29">
        <v>1000</v>
      </c>
      <c r="H27" s="30">
        <f t="shared" si="1"/>
        <v>40000</v>
      </c>
      <c r="I27" s="5" t="s">
        <v>521</v>
      </c>
      <c r="J27" s="4"/>
      <c r="K27" s="4"/>
      <c r="L27" s="4"/>
      <c r="M27" s="4"/>
      <c r="N27" s="4"/>
      <c r="O27" s="4"/>
      <c r="P27" s="4"/>
      <c r="Q27" s="4"/>
      <c r="R27" s="4"/>
      <c r="S27" s="4"/>
      <c r="T27" s="4"/>
      <c r="U27" s="4"/>
      <c r="V27" s="4"/>
      <c r="W27" s="4"/>
      <c r="X27" s="4"/>
      <c r="Y27" s="4"/>
      <c r="Z27" s="4"/>
    </row>
    <row r="28" spans="1:26" ht="15" customHeight="1">
      <c r="A28" s="5" t="s">
        <v>522</v>
      </c>
      <c r="B28" s="5" t="s">
        <v>513</v>
      </c>
      <c r="C28" s="5" t="s">
        <v>523</v>
      </c>
      <c r="D28" s="5" t="s">
        <v>485</v>
      </c>
      <c r="E28" s="5" t="s">
        <v>486</v>
      </c>
      <c r="F28" s="17">
        <v>32</v>
      </c>
      <c r="G28" s="29">
        <v>750</v>
      </c>
      <c r="H28" s="30">
        <f t="shared" si="1"/>
        <v>24000</v>
      </c>
      <c r="I28" s="5" t="s">
        <v>524</v>
      </c>
      <c r="J28" s="4"/>
      <c r="K28" s="4"/>
      <c r="L28" s="4"/>
      <c r="M28" s="4"/>
      <c r="N28" s="4"/>
      <c r="O28" s="4"/>
      <c r="P28" s="4"/>
      <c r="Q28" s="4"/>
      <c r="R28" s="4"/>
      <c r="S28" s="4"/>
      <c r="T28" s="4"/>
      <c r="U28" s="4"/>
      <c r="V28" s="4"/>
      <c r="W28" s="4"/>
      <c r="X28" s="4"/>
      <c r="Y28" s="4"/>
      <c r="Z28" s="4"/>
    </row>
    <row r="29" spans="1:26" ht="15" customHeight="1">
      <c r="A29" s="5" t="s">
        <v>525</v>
      </c>
      <c r="B29" s="5" t="s">
        <v>513</v>
      </c>
      <c r="C29" s="5" t="s">
        <v>526</v>
      </c>
      <c r="D29" s="5" t="s">
        <v>485</v>
      </c>
      <c r="E29" s="5" t="s">
        <v>486</v>
      </c>
      <c r="F29" s="17">
        <v>22</v>
      </c>
      <c r="G29" s="29">
        <v>700</v>
      </c>
      <c r="H29" s="30">
        <f t="shared" si="1"/>
        <v>15400</v>
      </c>
      <c r="I29" s="5" t="s">
        <v>527</v>
      </c>
      <c r="J29" s="4"/>
      <c r="K29" s="4"/>
      <c r="L29" s="4"/>
      <c r="M29" s="4"/>
      <c r="N29" s="4"/>
      <c r="O29" s="4"/>
      <c r="P29" s="4"/>
      <c r="Q29" s="4"/>
      <c r="R29" s="4"/>
      <c r="S29" s="4"/>
      <c r="T29" s="4"/>
      <c r="U29" s="4"/>
      <c r="V29" s="4"/>
      <c r="W29" s="4"/>
      <c r="X29" s="4"/>
      <c r="Y29" s="4"/>
      <c r="Z29" s="4"/>
    </row>
    <row r="30" spans="1:26" ht="15" customHeight="1">
      <c r="A30" s="5" t="s">
        <v>528</v>
      </c>
      <c r="B30" s="5" t="s">
        <v>513</v>
      </c>
      <c r="C30" s="5" t="s">
        <v>529</v>
      </c>
      <c r="D30" s="5" t="s">
        <v>485</v>
      </c>
      <c r="E30" s="5" t="s">
        <v>486</v>
      </c>
      <c r="F30" s="17">
        <v>30</v>
      </c>
      <c r="G30" s="29">
        <v>800</v>
      </c>
      <c r="H30" s="30">
        <f t="shared" si="1"/>
        <v>24000</v>
      </c>
      <c r="I30" s="5" t="s">
        <v>530</v>
      </c>
      <c r="J30" s="4"/>
      <c r="K30" s="4"/>
      <c r="L30" s="4"/>
      <c r="M30" s="4"/>
      <c r="N30" s="4"/>
      <c r="O30" s="4"/>
      <c r="P30" s="4"/>
      <c r="Q30" s="4"/>
      <c r="R30" s="4"/>
      <c r="S30" s="4"/>
      <c r="T30" s="4"/>
      <c r="U30" s="4"/>
      <c r="V30" s="4"/>
      <c r="W30" s="4"/>
      <c r="X30" s="4"/>
      <c r="Y30" s="4"/>
      <c r="Z30" s="4"/>
    </row>
    <row r="31" spans="1:26" ht="15" customHeight="1">
      <c r="A31" s="5" t="s">
        <v>531</v>
      </c>
      <c r="B31" s="5" t="s">
        <v>513</v>
      </c>
      <c r="C31" s="5" t="s">
        <v>532</v>
      </c>
      <c r="D31" s="5" t="s">
        <v>485</v>
      </c>
      <c r="E31" s="5" t="s">
        <v>533</v>
      </c>
      <c r="F31" s="17">
        <v>240</v>
      </c>
      <c r="G31" s="29">
        <v>280</v>
      </c>
      <c r="H31" s="30">
        <f t="shared" si="1"/>
        <v>67200</v>
      </c>
      <c r="I31" s="5" t="s">
        <v>534</v>
      </c>
      <c r="J31" s="4"/>
      <c r="K31" s="4"/>
      <c r="L31" s="4"/>
      <c r="M31" s="4"/>
      <c r="N31" s="4"/>
      <c r="O31" s="4"/>
      <c r="P31" s="4"/>
      <c r="Q31" s="4"/>
      <c r="R31" s="4"/>
      <c r="S31" s="4"/>
      <c r="T31" s="4"/>
      <c r="U31" s="4"/>
      <c r="V31" s="4"/>
      <c r="W31" s="4"/>
      <c r="X31" s="4"/>
      <c r="Y31" s="4"/>
      <c r="Z31" s="4"/>
    </row>
    <row r="32" spans="1:26" ht="15" customHeight="1">
      <c r="A32" s="5" t="s">
        <v>535</v>
      </c>
      <c r="B32" s="5" t="s">
        <v>513</v>
      </c>
      <c r="C32" s="5" t="s">
        <v>536</v>
      </c>
      <c r="D32" s="5" t="s">
        <v>537</v>
      </c>
      <c r="E32" s="5" t="s">
        <v>475</v>
      </c>
      <c r="F32" s="17">
        <v>1</v>
      </c>
      <c r="G32" s="29">
        <v>18000</v>
      </c>
      <c r="H32" s="30">
        <f t="shared" si="1"/>
        <v>18000</v>
      </c>
      <c r="I32" s="5" t="s">
        <v>538</v>
      </c>
      <c r="J32" s="4"/>
      <c r="K32" s="4"/>
      <c r="L32" s="4"/>
      <c r="M32" s="4"/>
      <c r="N32" s="4"/>
      <c r="O32" s="4"/>
      <c r="P32" s="4"/>
      <c r="Q32" s="4"/>
      <c r="R32" s="4"/>
      <c r="S32" s="4"/>
      <c r="T32" s="4"/>
      <c r="U32" s="4"/>
      <c r="V32" s="4"/>
      <c r="W32" s="4"/>
      <c r="X32" s="4"/>
      <c r="Y32" s="4"/>
      <c r="Z32" s="4"/>
    </row>
    <row r="33" spans="1:26" ht="15" customHeight="1">
      <c r="A33" s="5" t="s">
        <v>539</v>
      </c>
      <c r="B33" s="5" t="s">
        <v>513</v>
      </c>
      <c r="C33" s="5" t="s">
        <v>540</v>
      </c>
      <c r="D33" s="5" t="s">
        <v>485</v>
      </c>
      <c r="E33" s="5" t="s">
        <v>486</v>
      </c>
      <c r="F33" s="17">
        <v>30</v>
      </c>
      <c r="G33" s="29">
        <v>750</v>
      </c>
      <c r="H33" s="30">
        <f t="shared" si="1"/>
        <v>22500</v>
      </c>
      <c r="I33" s="5" t="s">
        <v>541</v>
      </c>
      <c r="J33" s="4"/>
      <c r="K33" s="4"/>
      <c r="L33" s="4"/>
      <c r="M33" s="4"/>
      <c r="N33" s="4"/>
      <c r="O33" s="4"/>
      <c r="P33" s="4"/>
      <c r="Q33" s="4"/>
      <c r="R33" s="4"/>
      <c r="S33" s="4"/>
      <c r="T33" s="4"/>
      <c r="U33" s="4"/>
      <c r="V33" s="4"/>
      <c r="W33" s="4"/>
      <c r="X33" s="4"/>
      <c r="Y33" s="4"/>
      <c r="Z33" s="4"/>
    </row>
    <row r="34" spans="1:26" ht="15" customHeight="1">
      <c r="A34" s="58" t="s">
        <v>542</v>
      </c>
      <c r="B34" s="58"/>
      <c r="C34" s="58"/>
      <c r="D34" s="58"/>
      <c r="E34" s="58"/>
      <c r="F34" s="59"/>
      <c r="G34" s="60"/>
      <c r="H34" s="32">
        <f>SUM(H25:H33)</f>
        <v>324975</v>
      </c>
      <c r="I34" s="31"/>
      <c r="J34" s="4"/>
      <c r="K34" s="4"/>
      <c r="L34" s="4"/>
      <c r="M34" s="4"/>
      <c r="N34" s="4"/>
      <c r="O34" s="4"/>
      <c r="P34" s="4"/>
      <c r="Q34" s="4"/>
      <c r="R34" s="4"/>
      <c r="S34" s="4"/>
      <c r="T34" s="4"/>
      <c r="U34" s="4"/>
      <c r="V34" s="4"/>
      <c r="W34" s="4"/>
      <c r="X34" s="4"/>
      <c r="Y34" s="4"/>
      <c r="Z34" s="4"/>
    </row>
    <row r="35" spans="1:26" ht="24" customHeight="1">
      <c r="A35" s="5" t="s">
        <v>543</v>
      </c>
      <c r="B35" s="5" t="s">
        <v>544</v>
      </c>
      <c r="C35" s="5" t="s">
        <v>545</v>
      </c>
      <c r="D35" s="5" t="s">
        <v>485</v>
      </c>
      <c r="E35" s="5" t="s">
        <v>486</v>
      </c>
      <c r="F35" s="17">
        <v>48</v>
      </c>
      <c r="G35" s="29">
        <v>1450</v>
      </c>
      <c r="H35" s="30">
        <f t="shared" ref="H35:H42" si="2">F35*G35</f>
        <v>69600</v>
      </c>
      <c r="I35" s="5" t="s">
        <v>546</v>
      </c>
      <c r="J35" s="4"/>
      <c r="K35" s="4"/>
      <c r="L35" s="4"/>
      <c r="M35" s="4"/>
      <c r="N35" s="4"/>
      <c r="O35" s="4"/>
      <c r="P35" s="4"/>
      <c r="Q35" s="4"/>
      <c r="R35" s="4"/>
      <c r="S35" s="4"/>
      <c r="T35" s="4"/>
      <c r="U35" s="4"/>
      <c r="V35" s="4"/>
      <c r="W35" s="4"/>
      <c r="X35" s="4"/>
      <c r="Y35" s="4"/>
      <c r="Z35" s="4"/>
    </row>
    <row r="36" spans="1:26" ht="15" customHeight="1">
      <c r="A36" s="5" t="s">
        <v>547</v>
      </c>
      <c r="B36" s="5" t="s">
        <v>544</v>
      </c>
      <c r="C36" s="5" t="s">
        <v>548</v>
      </c>
      <c r="D36" s="5" t="s">
        <v>485</v>
      </c>
      <c r="E36" s="5" t="s">
        <v>486</v>
      </c>
      <c r="F36" s="17">
        <v>30</v>
      </c>
      <c r="G36" s="29">
        <v>800</v>
      </c>
      <c r="H36" s="30">
        <f t="shared" si="2"/>
        <v>24000</v>
      </c>
      <c r="I36" s="5" t="s">
        <v>549</v>
      </c>
      <c r="J36" s="4"/>
      <c r="K36" s="4"/>
      <c r="L36" s="4"/>
      <c r="M36" s="4"/>
      <c r="N36" s="4"/>
      <c r="O36" s="4"/>
      <c r="P36" s="4"/>
      <c r="Q36" s="4"/>
      <c r="R36" s="4"/>
      <c r="S36" s="4"/>
      <c r="T36" s="4"/>
      <c r="U36" s="4"/>
      <c r="V36" s="4"/>
      <c r="W36" s="4"/>
      <c r="X36" s="4"/>
      <c r="Y36" s="4"/>
      <c r="Z36" s="4"/>
    </row>
    <row r="37" spans="1:26" ht="15" customHeight="1">
      <c r="A37" s="5" t="s">
        <v>550</v>
      </c>
      <c r="B37" s="5" t="s">
        <v>544</v>
      </c>
      <c r="C37" s="5" t="s">
        <v>551</v>
      </c>
      <c r="D37" s="5" t="s">
        <v>485</v>
      </c>
      <c r="E37" s="5" t="s">
        <v>533</v>
      </c>
      <c r="F37" s="17">
        <v>60</v>
      </c>
      <c r="G37" s="29">
        <v>550</v>
      </c>
      <c r="H37" s="30">
        <f t="shared" si="2"/>
        <v>33000</v>
      </c>
      <c r="I37" s="5" t="s">
        <v>552</v>
      </c>
      <c r="J37" s="4"/>
      <c r="K37" s="4"/>
      <c r="L37" s="4"/>
      <c r="M37" s="4"/>
      <c r="N37" s="4"/>
      <c r="O37" s="4"/>
      <c r="P37" s="4"/>
      <c r="Q37" s="4"/>
      <c r="R37" s="4"/>
      <c r="S37" s="4"/>
      <c r="T37" s="4"/>
      <c r="U37" s="4"/>
      <c r="V37" s="4"/>
      <c r="W37" s="4"/>
      <c r="X37" s="4"/>
      <c r="Y37" s="4"/>
      <c r="Z37" s="4"/>
    </row>
    <row r="38" spans="1:26" ht="15" customHeight="1">
      <c r="A38" s="5" t="s">
        <v>553</v>
      </c>
      <c r="B38" s="5" t="s">
        <v>544</v>
      </c>
      <c r="C38" s="5" t="s">
        <v>554</v>
      </c>
      <c r="D38" s="5" t="s">
        <v>485</v>
      </c>
      <c r="E38" s="5" t="s">
        <v>533</v>
      </c>
      <c r="F38" s="17">
        <v>20</v>
      </c>
      <c r="G38" s="29">
        <v>1200</v>
      </c>
      <c r="H38" s="30">
        <f t="shared" si="2"/>
        <v>24000</v>
      </c>
      <c r="I38" s="5" t="s">
        <v>555</v>
      </c>
      <c r="J38" s="4"/>
      <c r="K38" s="4"/>
      <c r="L38" s="4"/>
      <c r="M38" s="4"/>
      <c r="N38" s="4"/>
      <c r="O38" s="4"/>
      <c r="P38" s="4"/>
      <c r="Q38" s="4"/>
      <c r="R38" s="4"/>
      <c r="S38" s="4"/>
      <c r="T38" s="4"/>
      <c r="U38" s="4"/>
      <c r="V38" s="4"/>
      <c r="W38" s="4"/>
      <c r="X38" s="4"/>
      <c r="Y38" s="4"/>
      <c r="Z38" s="4"/>
    </row>
    <row r="39" spans="1:26" ht="24" customHeight="1">
      <c r="A39" s="5" t="s">
        <v>556</v>
      </c>
      <c r="B39" s="5" t="s">
        <v>544</v>
      </c>
      <c r="C39" s="5" t="s">
        <v>557</v>
      </c>
      <c r="D39" s="5" t="s">
        <v>558</v>
      </c>
      <c r="E39" s="5" t="s">
        <v>559</v>
      </c>
      <c r="F39" s="17">
        <v>30</v>
      </c>
      <c r="G39" s="29">
        <v>3200</v>
      </c>
      <c r="H39" s="30">
        <f t="shared" si="2"/>
        <v>96000</v>
      </c>
      <c r="I39" s="5" t="s">
        <v>560</v>
      </c>
      <c r="J39" s="4"/>
      <c r="K39" s="4"/>
      <c r="L39" s="4"/>
      <c r="M39" s="4"/>
      <c r="N39" s="4"/>
      <c r="O39" s="4"/>
      <c r="P39" s="4"/>
      <c r="Q39" s="4"/>
      <c r="R39" s="4"/>
      <c r="S39" s="4"/>
      <c r="T39" s="4"/>
      <c r="U39" s="4"/>
      <c r="V39" s="4"/>
      <c r="W39" s="4"/>
      <c r="X39" s="4"/>
      <c r="Y39" s="4"/>
      <c r="Z39" s="4"/>
    </row>
    <row r="40" spans="1:26" ht="24" customHeight="1">
      <c r="A40" s="5" t="s">
        <v>561</v>
      </c>
      <c r="B40" s="5" t="s">
        <v>544</v>
      </c>
      <c r="C40" s="5" t="s">
        <v>562</v>
      </c>
      <c r="D40" s="5" t="s">
        <v>558</v>
      </c>
      <c r="E40" s="5" t="s">
        <v>475</v>
      </c>
      <c r="F40" s="17">
        <v>1</v>
      </c>
      <c r="G40" s="29">
        <v>35000</v>
      </c>
      <c r="H40" s="30">
        <f t="shared" si="2"/>
        <v>35000</v>
      </c>
      <c r="I40" s="5" t="s">
        <v>563</v>
      </c>
      <c r="J40" s="4"/>
      <c r="K40" s="4"/>
      <c r="L40" s="4"/>
      <c r="M40" s="4"/>
      <c r="N40" s="4"/>
      <c r="O40" s="4"/>
      <c r="P40" s="4"/>
      <c r="Q40" s="4"/>
      <c r="R40" s="4"/>
      <c r="S40" s="4"/>
      <c r="T40" s="4"/>
      <c r="U40" s="4"/>
      <c r="V40" s="4"/>
      <c r="W40" s="4"/>
      <c r="X40" s="4"/>
      <c r="Y40" s="4"/>
      <c r="Z40" s="4"/>
    </row>
    <row r="41" spans="1:26" ht="15" customHeight="1">
      <c r="A41" s="5" t="s">
        <v>564</v>
      </c>
      <c r="B41" s="5" t="s">
        <v>544</v>
      </c>
      <c r="C41" s="5" t="s">
        <v>565</v>
      </c>
      <c r="D41" s="5" t="s">
        <v>566</v>
      </c>
      <c r="E41" s="5" t="s">
        <v>475</v>
      </c>
      <c r="F41" s="17">
        <v>1</v>
      </c>
      <c r="G41" s="29">
        <v>16000</v>
      </c>
      <c r="H41" s="30">
        <f t="shared" si="2"/>
        <v>16000</v>
      </c>
      <c r="I41" s="5" t="s">
        <v>567</v>
      </c>
      <c r="J41" s="4"/>
      <c r="K41" s="4"/>
      <c r="L41" s="4"/>
      <c r="M41" s="4"/>
      <c r="N41" s="4"/>
      <c r="O41" s="4"/>
      <c r="P41" s="4"/>
      <c r="Q41" s="4"/>
      <c r="R41" s="4"/>
      <c r="S41" s="4"/>
      <c r="T41" s="4"/>
      <c r="U41" s="4"/>
      <c r="V41" s="4"/>
      <c r="W41" s="4"/>
      <c r="X41" s="4"/>
      <c r="Y41" s="4"/>
      <c r="Z41" s="4"/>
    </row>
    <row r="42" spans="1:26" ht="15" customHeight="1">
      <c r="A42" s="5" t="s">
        <v>568</v>
      </c>
      <c r="B42" s="5" t="s">
        <v>544</v>
      </c>
      <c r="C42" s="5" t="s">
        <v>569</v>
      </c>
      <c r="D42" s="5" t="s">
        <v>558</v>
      </c>
      <c r="E42" s="5" t="s">
        <v>475</v>
      </c>
      <c r="F42" s="17">
        <v>1</v>
      </c>
      <c r="G42" s="29">
        <v>40000</v>
      </c>
      <c r="H42" s="30">
        <f t="shared" si="2"/>
        <v>40000</v>
      </c>
      <c r="I42" s="5" t="s">
        <v>570</v>
      </c>
      <c r="J42" s="4"/>
      <c r="K42" s="4"/>
      <c r="L42" s="4"/>
      <c r="M42" s="4"/>
      <c r="N42" s="4"/>
      <c r="O42" s="4"/>
      <c r="P42" s="4"/>
      <c r="Q42" s="4"/>
      <c r="R42" s="4"/>
      <c r="S42" s="4"/>
      <c r="T42" s="4"/>
      <c r="U42" s="4"/>
      <c r="V42" s="4"/>
      <c r="W42" s="4"/>
      <c r="X42" s="4"/>
      <c r="Y42" s="4"/>
      <c r="Z42" s="4"/>
    </row>
    <row r="43" spans="1:26" ht="15" customHeight="1">
      <c r="A43" s="58" t="s">
        <v>571</v>
      </c>
      <c r="B43" s="58"/>
      <c r="C43" s="58"/>
      <c r="D43" s="58"/>
      <c r="E43" s="58"/>
      <c r="F43" s="59"/>
      <c r="G43" s="60"/>
      <c r="H43" s="32">
        <f>SUM(H35:H42)</f>
        <v>337600</v>
      </c>
      <c r="I43" s="31"/>
      <c r="J43" s="4"/>
      <c r="K43" s="4"/>
      <c r="L43" s="4"/>
      <c r="M43" s="4"/>
      <c r="N43" s="4"/>
      <c r="O43" s="4"/>
      <c r="P43" s="4"/>
      <c r="Q43" s="4"/>
      <c r="R43" s="4"/>
      <c r="S43" s="4"/>
      <c r="T43" s="4"/>
      <c r="U43" s="4"/>
      <c r="V43" s="4"/>
      <c r="W43" s="4"/>
      <c r="X43" s="4"/>
      <c r="Y43" s="4"/>
      <c r="Z43" s="4"/>
    </row>
    <row r="44" spans="1:26" ht="24" customHeight="1">
      <c r="A44" s="5" t="s">
        <v>572</v>
      </c>
      <c r="B44" s="5" t="s">
        <v>573</v>
      </c>
      <c r="C44" s="5" t="s">
        <v>574</v>
      </c>
      <c r="D44" s="5" t="s">
        <v>485</v>
      </c>
      <c r="E44" s="5" t="s">
        <v>533</v>
      </c>
      <c r="F44" s="17">
        <v>210</v>
      </c>
      <c r="G44" s="29">
        <v>675</v>
      </c>
      <c r="H44" s="30">
        <f>F44*G44</f>
        <v>141750</v>
      </c>
      <c r="I44" s="5" t="s">
        <v>575</v>
      </c>
      <c r="J44" s="4"/>
      <c r="K44" s="4"/>
      <c r="L44" s="4"/>
      <c r="M44" s="4"/>
      <c r="N44" s="4"/>
      <c r="O44" s="4"/>
      <c r="P44" s="4"/>
      <c r="Q44" s="4"/>
      <c r="R44" s="4"/>
      <c r="S44" s="4"/>
      <c r="T44" s="4"/>
      <c r="U44" s="4"/>
      <c r="V44" s="4"/>
      <c r="W44" s="4"/>
      <c r="X44" s="4"/>
      <c r="Y44" s="4"/>
      <c r="Z44" s="4"/>
    </row>
    <row r="45" spans="1:26" ht="15" customHeight="1">
      <c r="A45" s="5" t="s">
        <v>576</v>
      </c>
      <c r="B45" s="5" t="s">
        <v>573</v>
      </c>
      <c r="C45" s="5" t="s">
        <v>577</v>
      </c>
      <c r="D45" s="5" t="s">
        <v>558</v>
      </c>
      <c r="E45" s="5" t="s">
        <v>559</v>
      </c>
      <c r="F45" s="17">
        <v>30</v>
      </c>
      <c r="G45" s="29">
        <v>1900</v>
      </c>
      <c r="H45" s="30">
        <f>F45*G45</f>
        <v>57000</v>
      </c>
      <c r="I45" s="5" t="s">
        <v>578</v>
      </c>
      <c r="J45" s="4"/>
      <c r="K45" s="4"/>
      <c r="L45" s="4"/>
      <c r="M45" s="4"/>
      <c r="N45" s="4"/>
      <c r="O45" s="4"/>
      <c r="P45" s="4"/>
      <c r="Q45" s="4"/>
      <c r="R45" s="4"/>
      <c r="S45" s="4"/>
      <c r="T45" s="4"/>
      <c r="U45" s="4"/>
      <c r="V45" s="4"/>
      <c r="W45" s="4"/>
      <c r="X45" s="4"/>
      <c r="Y45" s="4"/>
      <c r="Z45" s="4"/>
    </row>
    <row r="46" spans="1:26" ht="15" customHeight="1">
      <c r="A46" s="5" t="s">
        <v>579</v>
      </c>
      <c r="B46" s="5" t="s">
        <v>573</v>
      </c>
      <c r="C46" s="5" t="s">
        <v>580</v>
      </c>
      <c r="D46" s="5" t="s">
        <v>581</v>
      </c>
      <c r="E46" s="5" t="s">
        <v>475</v>
      </c>
      <c r="F46" s="17">
        <v>1</v>
      </c>
      <c r="G46" s="29">
        <v>15000</v>
      </c>
      <c r="H46" s="30">
        <f>F46*G46</f>
        <v>15000</v>
      </c>
      <c r="I46" s="5" t="s">
        <v>582</v>
      </c>
      <c r="J46" s="4"/>
      <c r="K46" s="4"/>
      <c r="L46" s="4"/>
      <c r="M46" s="4"/>
      <c r="N46" s="4"/>
      <c r="O46" s="4"/>
      <c r="P46" s="4"/>
      <c r="Q46" s="4"/>
      <c r="R46" s="4"/>
      <c r="S46" s="4"/>
      <c r="T46" s="4"/>
      <c r="U46" s="4"/>
      <c r="V46" s="4"/>
      <c r="W46" s="4"/>
      <c r="X46" s="4"/>
      <c r="Y46" s="4"/>
      <c r="Z46" s="4"/>
    </row>
    <row r="47" spans="1:26" ht="24" customHeight="1">
      <c r="A47" s="5" t="s">
        <v>583</v>
      </c>
      <c r="B47" s="5" t="s">
        <v>573</v>
      </c>
      <c r="C47" s="5" t="s">
        <v>584</v>
      </c>
      <c r="D47" s="5" t="s">
        <v>585</v>
      </c>
      <c r="E47" s="5" t="s">
        <v>475</v>
      </c>
      <c r="F47" s="17">
        <v>1</v>
      </c>
      <c r="G47" s="29">
        <v>45000</v>
      </c>
      <c r="H47" s="30">
        <f>F47*G47</f>
        <v>45000</v>
      </c>
      <c r="I47" s="5" t="s">
        <v>586</v>
      </c>
      <c r="J47" s="4"/>
      <c r="K47" s="4"/>
      <c r="L47" s="4"/>
      <c r="M47" s="4"/>
      <c r="N47" s="4"/>
      <c r="O47" s="4"/>
      <c r="P47" s="4"/>
      <c r="Q47" s="4"/>
      <c r="R47" s="4"/>
      <c r="S47" s="4"/>
      <c r="T47" s="4"/>
      <c r="U47" s="4"/>
      <c r="V47" s="4"/>
      <c r="W47" s="4"/>
      <c r="X47" s="4"/>
      <c r="Y47" s="4"/>
      <c r="Z47" s="4"/>
    </row>
    <row r="48" spans="1:26" ht="15" customHeight="1">
      <c r="A48" s="5" t="s">
        <v>587</v>
      </c>
      <c r="B48" s="5" t="s">
        <v>573</v>
      </c>
      <c r="C48" s="5" t="s">
        <v>588</v>
      </c>
      <c r="D48" s="5" t="s">
        <v>558</v>
      </c>
      <c r="E48" s="5" t="s">
        <v>475</v>
      </c>
      <c r="F48" s="17">
        <v>1</v>
      </c>
      <c r="G48" s="29">
        <v>18000</v>
      </c>
      <c r="H48" s="30">
        <f>F48*G48</f>
        <v>18000</v>
      </c>
      <c r="I48" s="5" t="s">
        <v>589</v>
      </c>
      <c r="J48" s="4"/>
      <c r="K48" s="4"/>
      <c r="L48" s="4"/>
      <c r="M48" s="4"/>
      <c r="N48" s="4"/>
      <c r="O48" s="4"/>
      <c r="P48" s="4"/>
      <c r="Q48" s="4"/>
      <c r="R48" s="4"/>
      <c r="S48" s="4"/>
      <c r="T48" s="4"/>
      <c r="U48" s="4"/>
      <c r="V48" s="4"/>
      <c r="W48" s="4"/>
      <c r="X48" s="4"/>
      <c r="Y48" s="4"/>
      <c r="Z48" s="4"/>
    </row>
    <row r="49" spans="1:26" ht="15" customHeight="1">
      <c r="A49" s="58" t="s">
        <v>590</v>
      </c>
      <c r="B49" s="58"/>
      <c r="C49" s="58"/>
      <c r="D49" s="58"/>
      <c r="E49" s="58"/>
      <c r="F49" s="59"/>
      <c r="G49" s="60"/>
      <c r="H49" s="32">
        <f>SUM(H44:H48)</f>
        <v>276750</v>
      </c>
      <c r="I49" s="31"/>
      <c r="J49" s="4"/>
      <c r="K49" s="4"/>
      <c r="L49" s="4"/>
      <c r="M49" s="4"/>
      <c r="N49" s="4"/>
      <c r="O49" s="4"/>
      <c r="P49" s="4"/>
      <c r="Q49" s="4"/>
      <c r="R49" s="4"/>
      <c r="S49" s="4"/>
      <c r="T49" s="4"/>
      <c r="U49" s="4"/>
      <c r="V49" s="4"/>
      <c r="W49" s="4"/>
      <c r="X49" s="4"/>
      <c r="Y49" s="4"/>
      <c r="Z49" s="4"/>
    </row>
    <row r="50" spans="1:26" ht="15" customHeight="1">
      <c r="A50" s="5" t="s">
        <v>591</v>
      </c>
      <c r="B50" s="5" t="s">
        <v>592</v>
      </c>
      <c r="C50" s="5" t="s">
        <v>593</v>
      </c>
      <c r="D50" s="5" t="s">
        <v>485</v>
      </c>
      <c r="E50" s="5" t="s">
        <v>533</v>
      </c>
      <c r="F50" s="17">
        <v>90</v>
      </c>
      <c r="G50" s="29">
        <v>650</v>
      </c>
      <c r="H50" s="30">
        <f>F50*G50</f>
        <v>58500</v>
      </c>
      <c r="I50" s="5" t="s">
        <v>594</v>
      </c>
      <c r="J50" s="4"/>
      <c r="K50" s="4"/>
      <c r="L50" s="4"/>
      <c r="M50" s="4"/>
      <c r="N50" s="4"/>
      <c r="O50" s="4"/>
      <c r="P50" s="4"/>
      <c r="Q50" s="4"/>
      <c r="R50" s="4"/>
      <c r="S50" s="4"/>
      <c r="T50" s="4"/>
      <c r="U50" s="4"/>
      <c r="V50" s="4"/>
      <c r="W50" s="4"/>
      <c r="X50" s="4"/>
      <c r="Y50" s="4"/>
      <c r="Z50" s="4"/>
    </row>
    <row r="51" spans="1:26" ht="15" customHeight="1">
      <c r="A51" s="5" t="s">
        <v>595</v>
      </c>
      <c r="B51" s="5" t="s">
        <v>592</v>
      </c>
      <c r="C51" s="5" t="s">
        <v>596</v>
      </c>
      <c r="D51" s="5" t="s">
        <v>558</v>
      </c>
      <c r="E51" s="5" t="s">
        <v>559</v>
      </c>
      <c r="F51" s="17">
        <v>30</v>
      </c>
      <c r="G51" s="29">
        <v>750</v>
      </c>
      <c r="H51" s="30">
        <f>F51*G51</f>
        <v>22500</v>
      </c>
      <c r="I51" s="5" t="s">
        <v>597</v>
      </c>
      <c r="J51" s="4"/>
      <c r="K51" s="4"/>
      <c r="L51" s="4"/>
      <c r="M51" s="4"/>
      <c r="N51" s="4"/>
      <c r="O51" s="4"/>
      <c r="P51" s="4"/>
      <c r="Q51" s="4"/>
      <c r="R51" s="4"/>
      <c r="S51" s="4"/>
      <c r="T51" s="4"/>
      <c r="U51" s="4"/>
      <c r="V51" s="4"/>
      <c r="W51" s="4"/>
      <c r="X51" s="4"/>
      <c r="Y51" s="4"/>
      <c r="Z51" s="4"/>
    </row>
    <row r="52" spans="1:26" ht="24" customHeight="1">
      <c r="A52" s="5" t="s">
        <v>598</v>
      </c>
      <c r="B52" s="5" t="s">
        <v>592</v>
      </c>
      <c r="C52" s="5" t="s">
        <v>599</v>
      </c>
      <c r="D52" s="5" t="s">
        <v>558</v>
      </c>
      <c r="E52" s="5" t="s">
        <v>475</v>
      </c>
      <c r="F52" s="17">
        <v>1</v>
      </c>
      <c r="G52" s="29">
        <v>14000</v>
      </c>
      <c r="H52" s="30">
        <f>F52*G52</f>
        <v>14000</v>
      </c>
      <c r="I52" s="5" t="s">
        <v>600</v>
      </c>
      <c r="J52" s="4"/>
      <c r="K52" s="4"/>
      <c r="L52" s="4"/>
      <c r="M52" s="4"/>
      <c r="N52" s="4"/>
      <c r="O52" s="4"/>
      <c r="P52" s="4"/>
      <c r="Q52" s="4"/>
      <c r="R52" s="4"/>
      <c r="S52" s="4"/>
      <c r="T52" s="4"/>
      <c r="U52" s="4"/>
      <c r="V52" s="4"/>
      <c r="W52" s="4"/>
      <c r="X52" s="4"/>
      <c r="Y52" s="4"/>
      <c r="Z52" s="4"/>
    </row>
    <row r="53" spans="1:26" ht="15" customHeight="1">
      <c r="A53" s="5" t="s">
        <v>601</v>
      </c>
      <c r="B53" s="5" t="s">
        <v>592</v>
      </c>
      <c r="C53" s="5" t="s">
        <v>602</v>
      </c>
      <c r="D53" s="5" t="s">
        <v>558</v>
      </c>
      <c r="E53" s="5" t="s">
        <v>475</v>
      </c>
      <c r="F53" s="17">
        <v>1</v>
      </c>
      <c r="G53" s="29">
        <v>9000</v>
      </c>
      <c r="H53" s="30">
        <f>F53*G53</f>
        <v>9000</v>
      </c>
      <c r="I53" s="5" t="s">
        <v>603</v>
      </c>
      <c r="J53" s="4"/>
      <c r="K53" s="4"/>
      <c r="L53" s="4"/>
      <c r="M53" s="4"/>
      <c r="N53" s="4"/>
      <c r="O53" s="4"/>
      <c r="P53" s="4"/>
      <c r="Q53" s="4"/>
      <c r="R53" s="4"/>
      <c r="S53" s="4"/>
      <c r="T53" s="4"/>
      <c r="U53" s="4"/>
      <c r="V53" s="4"/>
      <c r="W53" s="4"/>
      <c r="X53" s="4"/>
      <c r="Y53" s="4"/>
      <c r="Z53" s="4"/>
    </row>
    <row r="54" spans="1:26" ht="15" customHeight="1">
      <c r="A54" s="58" t="s">
        <v>604</v>
      </c>
      <c r="B54" s="58"/>
      <c r="C54" s="58"/>
      <c r="D54" s="58"/>
      <c r="E54" s="58"/>
      <c r="F54" s="59"/>
      <c r="G54" s="60"/>
      <c r="H54" s="32">
        <f>SUM(H50:H53)</f>
        <v>104000</v>
      </c>
      <c r="I54" s="31"/>
      <c r="J54" s="4"/>
      <c r="K54" s="4"/>
      <c r="L54" s="4"/>
      <c r="M54" s="4"/>
      <c r="N54" s="4"/>
      <c r="O54" s="4"/>
      <c r="P54" s="4"/>
      <c r="Q54" s="4"/>
      <c r="R54" s="4"/>
      <c r="S54" s="4"/>
      <c r="T54" s="4"/>
      <c r="U54" s="4"/>
      <c r="V54" s="4"/>
      <c r="W54" s="4"/>
      <c r="X54" s="4"/>
      <c r="Y54" s="4"/>
      <c r="Z54" s="4"/>
    </row>
    <row r="55" spans="1:26" ht="24" customHeight="1">
      <c r="A55" s="5" t="s">
        <v>605</v>
      </c>
      <c r="B55" s="5" t="s">
        <v>606</v>
      </c>
      <c r="C55" s="5" t="s">
        <v>607</v>
      </c>
      <c r="D55" s="5" t="s">
        <v>485</v>
      </c>
      <c r="E55" s="5" t="s">
        <v>486</v>
      </c>
      <c r="F55" s="17">
        <v>90</v>
      </c>
      <c r="G55" s="29">
        <v>900</v>
      </c>
      <c r="H55" s="30">
        <f>F55*G55</f>
        <v>81000</v>
      </c>
      <c r="I55" s="5" t="s">
        <v>608</v>
      </c>
      <c r="J55" s="4"/>
      <c r="K55" s="4"/>
      <c r="L55" s="4"/>
      <c r="M55" s="4"/>
      <c r="N55" s="4"/>
      <c r="O55" s="4"/>
      <c r="P55" s="4"/>
      <c r="Q55" s="4"/>
      <c r="R55" s="4"/>
      <c r="S55" s="4"/>
      <c r="T55" s="4"/>
      <c r="U55" s="4"/>
      <c r="V55" s="4"/>
      <c r="W55" s="4"/>
      <c r="X55" s="4"/>
      <c r="Y55" s="4"/>
      <c r="Z55" s="4"/>
    </row>
    <row r="56" spans="1:26" ht="15" customHeight="1">
      <c r="A56" s="5" t="s">
        <v>609</v>
      </c>
      <c r="B56" s="5" t="s">
        <v>606</v>
      </c>
      <c r="C56" s="5" t="s">
        <v>610</v>
      </c>
      <c r="D56" s="5" t="s">
        <v>485</v>
      </c>
      <c r="E56" s="5" t="s">
        <v>533</v>
      </c>
      <c r="F56" s="17">
        <v>150</v>
      </c>
      <c r="G56" s="29">
        <v>700</v>
      </c>
      <c r="H56" s="30">
        <f>F56*G56</f>
        <v>105000</v>
      </c>
      <c r="I56" s="5" t="s">
        <v>611</v>
      </c>
      <c r="J56" s="4"/>
      <c r="K56" s="4"/>
      <c r="L56" s="4"/>
      <c r="M56" s="4"/>
      <c r="N56" s="4"/>
      <c r="O56" s="4"/>
      <c r="P56" s="4"/>
      <c r="Q56" s="4"/>
      <c r="R56" s="4"/>
      <c r="S56" s="4"/>
      <c r="T56" s="4"/>
      <c r="U56" s="4"/>
      <c r="V56" s="4"/>
      <c r="W56" s="4"/>
      <c r="X56" s="4"/>
      <c r="Y56" s="4"/>
      <c r="Z56" s="4"/>
    </row>
    <row r="57" spans="1:26" ht="15" customHeight="1">
      <c r="A57" s="5" t="s">
        <v>612</v>
      </c>
      <c r="B57" s="5" t="s">
        <v>606</v>
      </c>
      <c r="C57" s="5" t="s">
        <v>613</v>
      </c>
      <c r="D57" s="5" t="s">
        <v>485</v>
      </c>
      <c r="E57" s="5" t="s">
        <v>533</v>
      </c>
      <c r="F57" s="17">
        <v>320</v>
      </c>
      <c r="G57" s="29">
        <v>550</v>
      </c>
      <c r="H57" s="30">
        <f>F57*G57</f>
        <v>176000</v>
      </c>
      <c r="I57" s="5" t="s">
        <v>614</v>
      </c>
      <c r="J57" s="4"/>
      <c r="K57" s="4"/>
      <c r="L57" s="4"/>
      <c r="M57" s="4"/>
      <c r="N57" s="4"/>
      <c r="O57" s="4"/>
      <c r="P57" s="4"/>
      <c r="Q57" s="4"/>
      <c r="R57" s="4"/>
      <c r="S57" s="4"/>
      <c r="T57" s="4"/>
      <c r="U57" s="4"/>
      <c r="V57" s="4"/>
      <c r="W57" s="4"/>
      <c r="X57" s="4"/>
      <c r="Y57" s="4"/>
      <c r="Z57" s="4"/>
    </row>
    <row r="58" spans="1:26" ht="15" customHeight="1">
      <c r="A58" s="5" t="s">
        <v>615</v>
      </c>
      <c r="B58" s="5" t="s">
        <v>606</v>
      </c>
      <c r="C58" s="5" t="s">
        <v>616</v>
      </c>
      <c r="D58" s="5" t="s">
        <v>485</v>
      </c>
      <c r="E58" s="5" t="s">
        <v>533</v>
      </c>
      <c r="F58" s="17">
        <v>260</v>
      </c>
      <c r="G58" s="29">
        <v>550</v>
      </c>
      <c r="H58" s="30">
        <f>F58*G58</f>
        <v>143000</v>
      </c>
      <c r="I58" s="5" t="s">
        <v>617</v>
      </c>
      <c r="J58" s="4"/>
      <c r="K58" s="4"/>
      <c r="L58" s="4"/>
      <c r="M58" s="4"/>
      <c r="N58" s="4"/>
      <c r="O58" s="4"/>
      <c r="P58" s="4"/>
      <c r="Q58" s="4"/>
      <c r="R58" s="4"/>
      <c r="S58" s="4"/>
      <c r="T58" s="4"/>
      <c r="U58" s="4"/>
      <c r="V58" s="4"/>
      <c r="W58" s="4"/>
      <c r="X58" s="4"/>
      <c r="Y58" s="4"/>
      <c r="Z58" s="4"/>
    </row>
    <row r="59" spans="1:26" ht="24" customHeight="1">
      <c r="A59" s="5" t="s">
        <v>618</v>
      </c>
      <c r="B59" s="5" t="s">
        <v>606</v>
      </c>
      <c r="C59" s="5" t="s">
        <v>619</v>
      </c>
      <c r="D59" s="5" t="s">
        <v>485</v>
      </c>
      <c r="E59" s="5" t="s">
        <v>533</v>
      </c>
      <c r="F59" s="17">
        <v>80</v>
      </c>
      <c r="G59" s="29">
        <v>850</v>
      </c>
      <c r="H59" s="30">
        <f>F59*G59</f>
        <v>68000</v>
      </c>
      <c r="I59" s="5" t="s">
        <v>620</v>
      </c>
      <c r="J59" s="4"/>
      <c r="K59" s="4"/>
      <c r="L59" s="4"/>
      <c r="M59" s="4"/>
      <c r="N59" s="4"/>
      <c r="O59" s="4"/>
      <c r="P59" s="4"/>
      <c r="Q59" s="4"/>
      <c r="R59" s="4"/>
      <c r="S59" s="4"/>
      <c r="T59" s="4"/>
      <c r="U59" s="4"/>
      <c r="V59" s="4"/>
      <c r="W59" s="4"/>
      <c r="X59" s="4"/>
      <c r="Y59" s="4"/>
      <c r="Z59" s="4"/>
    </row>
    <row r="60" spans="1:26" ht="15" customHeight="1">
      <c r="A60" s="5" t="s">
        <v>621</v>
      </c>
      <c r="B60" s="5" t="s">
        <v>606</v>
      </c>
      <c r="C60" s="5" t="s">
        <v>622</v>
      </c>
      <c r="D60" s="5" t="s">
        <v>623</v>
      </c>
      <c r="E60" s="5" t="s">
        <v>509</v>
      </c>
      <c r="F60" s="33">
        <v>1</v>
      </c>
      <c r="G60" s="30"/>
      <c r="H60" s="6">
        <f>'Props &amp; Art'!L45</f>
        <v>619700</v>
      </c>
      <c r="I60" s="5" t="s">
        <v>624</v>
      </c>
      <c r="J60" s="4"/>
      <c r="K60" s="4"/>
      <c r="L60" s="4"/>
      <c r="M60" s="4"/>
      <c r="N60" s="4"/>
      <c r="O60" s="4"/>
      <c r="P60" s="4"/>
      <c r="Q60" s="4"/>
      <c r="R60" s="4"/>
      <c r="S60" s="4"/>
      <c r="T60" s="4"/>
      <c r="U60" s="4"/>
      <c r="V60" s="4"/>
      <c r="W60" s="4"/>
      <c r="X60" s="4"/>
      <c r="Y60" s="4"/>
      <c r="Z60" s="4"/>
    </row>
    <row r="61" spans="1:26" ht="24" customHeight="1">
      <c r="A61" s="5" t="s">
        <v>625</v>
      </c>
      <c r="B61" s="5" t="s">
        <v>606</v>
      </c>
      <c r="C61" s="5" t="s">
        <v>626</v>
      </c>
      <c r="D61" s="5" t="s">
        <v>537</v>
      </c>
      <c r="E61" s="5" t="s">
        <v>475</v>
      </c>
      <c r="F61" s="17">
        <v>1</v>
      </c>
      <c r="G61" s="29">
        <v>85000</v>
      </c>
      <c r="H61" s="30">
        <f>F61*G61</f>
        <v>85000</v>
      </c>
      <c r="I61" s="5" t="s">
        <v>627</v>
      </c>
      <c r="J61" s="4"/>
      <c r="K61" s="4"/>
      <c r="L61" s="4"/>
      <c r="M61" s="4"/>
      <c r="N61" s="4"/>
      <c r="O61" s="4"/>
      <c r="P61" s="4"/>
      <c r="Q61" s="4"/>
      <c r="R61" s="4"/>
      <c r="S61" s="4"/>
      <c r="T61" s="4"/>
      <c r="U61" s="4"/>
      <c r="V61" s="4"/>
      <c r="W61" s="4"/>
      <c r="X61" s="4"/>
      <c r="Y61" s="4"/>
      <c r="Z61" s="4"/>
    </row>
    <row r="62" spans="1:26" ht="24" customHeight="1">
      <c r="A62" s="5" t="s">
        <v>628</v>
      </c>
      <c r="B62" s="5" t="s">
        <v>606</v>
      </c>
      <c r="C62" s="5" t="s">
        <v>629</v>
      </c>
      <c r="D62" s="5" t="s">
        <v>630</v>
      </c>
      <c r="E62" s="5" t="s">
        <v>475</v>
      </c>
      <c r="F62" s="17">
        <v>1</v>
      </c>
      <c r="G62" s="29">
        <v>120000</v>
      </c>
      <c r="H62" s="30">
        <f>F62*G62</f>
        <v>120000</v>
      </c>
      <c r="I62" s="5" t="s">
        <v>631</v>
      </c>
      <c r="J62" s="4"/>
      <c r="K62" s="4"/>
      <c r="L62" s="4"/>
      <c r="M62" s="4"/>
      <c r="N62" s="4"/>
      <c r="O62" s="4"/>
      <c r="P62" s="4"/>
      <c r="Q62" s="4"/>
      <c r="R62" s="4"/>
      <c r="S62" s="4"/>
      <c r="T62" s="4"/>
      <c r="U62" s="4"/>
      <c r="V62" s="4"/>
      <c r="W62" s="4"/>
      <c r="X62" s="4"/>
      <c r="Y62" s="4"/>
      <c r="Z62" s="4"/>
    </row>
    <row r="63" spans="1:26" ht="24" customHeight="1">
      <c r="A63" s="5" t="s">
        <v>632</v>
      </c>
      <c r="B63" s="5" t="s">
        <v>606</v>
      </c>
      <c r="C63" s="5" t="s">
        <v>633</v>
      </c>
      <c r="D63" s="5" t="s">
        <v>630</v>
      </c>
      <c r="E63" s="5" t="s">
        <v>475</v>
      </c>
      <c r="F63" s="17">
        <v>1</v>
      </c>
      <c r="G63" s="29">
        <v>250000</v>
      </c>
      <c r="H63" s="30">
        <f>F63*G63</f>
        <v>250000</v>
      </c>
      <c r="I63" s="5" t="s">
        <v>634</v>
      </c>
      <c r="J63" s="4"/>
      <c r="K63" s="4"/>
      <c r="L63" s="4"/>
      <c r="M63" s="4"/>
      <c r="N63" s="4"/>
      <c r="O63" s="4"/>
      <c r="P63" s="4"/>
      <c r="Q63" s="4"/>
      <c r="R63" s="4"/>
      <c r="S63" s="4"/>
      <c r="T63" s="4"/>
      <c r="U63" s="4"/>
      <c r="V63" s="4"/>
      <c r="W63" s="4"/>
      <c r="X63" s="4"/>
      <c r="Y63" s="4"/>
      <c r="Z63" s="4"/>
    </row>
    <row r="64" spans="1:26" ht="24" customHeight="1">
      <c r="A64" s="5" t="s">
        <v>635</v>
      </c>
      <c r="B64" s="5" t="s">
        <v>606</v>
      </c>
      <c r="C64" s="5" t="s">
        <v>636</v>
      </c>
      <c r="D64" s="5" t="s">
        <v>630</v>
      </c>
      <c r="E64" s="5" t="s">
        <v>475</v>
      </c>
      <c r="F64" s="17">
        <v>1</v>
      </c>
      <c r="G64" s="29">
        <v>160000</v>
      </c>
      <c r="H64" s="30">
        <f>F64*G64</f>
        <v>160000</v>
      </c>
      <c r="I64" s="5" t="s">
        <v>637</v>
      </c>
      <c r="J64" s="4"/>
      <c r="K64" s="4"/>
      <c r="L64" s="4"/>
      <c r="M64" s="4"/>
      <c r="N64" s="4"/>
      <c r="O64" s="4"/>
      <c r="P64" s="4"/>
      <c r="Q64" s="4"/>
      <c r="R64" s="4"/>
      <c r="S64" s="4"/>
      <c r="T64" s="4"/>
      <c r="U64" s="4"/>
      <c r="V64" s="4"/>
      <c r="W64" s="4"/>
      <c r="X64" s="4"/>
      <c r="Y64" s="4"/>
      <c r="Z64" s="4"/>
    </row>
    <row r="65" spans="1:26" ht="24" customHeight="1">
      <c r="A65" s="5" t="s">
        <v>638</v>
      </c>
      <c r="B65" s="5" t="s">
        <v>606</v>
      </c>
      <c r="C65" s="5" t="s">
        <v>639</v>
      </c>
      <c r="D65" s="5" t="s">
        <v>474</v>
      </c>
      <c r="E65" s="5" t="s">
        <v>475</v>
      </c>
      <c r="F65" s="17">
        <v>1</v>
      </c>
      <c r="G65" s="29">
        <v>30000</v>
      </c>
      <c r="H65" s="30">
        <f>F65*G65</f>
        <v>30000</v>
      </c>
      <c r="I65" s="5" t="s">
        <v>640</v>
      </c>
      <c r="J65" s="4"/>
      <c r="K65" s="4"/>
      <c r="L65" s="4"/>
      <c r="M65" s="4"/>
      <c r="N65" s="4"/>
      <c r="O65" s="4"/>
      <c r="P65" s="4"/>
      <c r="Q65" s="4"/>
      <c r="R65" s="4"/>
      <c r="S65" s="4"/>
      <c r="T65" s="4"/>
      <c r="U65" s="4"/>
      <c r="V65" s="4"/>
      <c r="W65" s="4"/>
      <c r="X65" s="4"/>
      <c r="Y65" s="4"/>
      <c r="Z65" s="4"/>
    </row>
    <row r="66" spans="1:26" ht="15" customHeight="1">
      <c r="A66" s="58" t="s">
        <v>31</v>
      </c>
      <c r="B66" s="58"/>
      <c r="C66" s="58"/>
      <c r="D66" s="58"/>
      <c r="E66" s="58"/>
      <c r="F66" s="59"/>
      <c r="G66" s="60"/>
      <c r="H66" s="32">
        <f>SUM(H55:H65)</f>
        <v>1837700</v>
      </c>
      <c r="I66" s="31"/>
      <c r="J66" s="4"/>
      <c r="K66" s="4"/>
      <c r="L66" s="4"/>
      <c r="M66" s="4"/>
      <c r="N66" s="4"/>
      <c r="O66" s="4"/>
      <c r="P66" s="4"/>
      <c r="Q66" s="4"/>
      <c r="R66" s="4"/>
      <c r="S66" s="4"/>
      <c r="T66" s="4"/>
      <c r="U66" s="4"/>
      <c r="V66" s="4"/>
      <c r="W66" s="4"/>
      <c r="X66" s="4"/>
      <c r="Y66" s="4"/>
      <c r="Z66" s="4"/>
    </row>
    <row r="67" spans="1:26" ht="24" customHeight="1">
      <c r="A67" s="5" t="s">
        <v>641</v>
      </c>
      <c r="B67" s="5" t="s">
        <v>642</v>
      </c>
      <c r="C67" s="5" t="s">
        <v>643</v>
      </c>
      <c r="D67" s="5" t="s">
        <v>485</v>
      </c>
      <c r="E67" s="5" t="s">
        <v>533</v>
      </c>
      <c r="F67" s="17">
        <v>150</v>
      </c>
      <c r="G67" s="29">
        <v>750</v>
      </c>
      <c r="H67" s="30">
        <f t="shared" ref="H67:H74" si="3">F67*G67</f>
        <v>112500</v>
      </c>
      <c r="I67" s="5" t="s">
        <v>644</v>
      </c>
      <c r="J67" s="4"/>
      <c r="K67" s="4"/>
      <c r="L67" s="4"/>
      <c r="M67" s="4"/>
      <c r="N67" s="4"/>
      <c r="O67" s="4"/>
      <c r="P67" s="4"/>
      <c r="Q67" s="4"/>
      <c r="R67" s="4"/>
      <c r="S67" s="4"/>
      <c r="T67" s="4"/>
      <c r="U67" s="4"/>
      <c r="V67" s="4"/>
      <c r="W67" s="4"/>
      <c r="X67" s="4"/>
      <c r="Y67" s="4"/>
      <c r="Z67" s="4"/>
    </row>
    <row r="68" spans="1:26" ht="15" customHeight="1">
      <c r="A68" s="5" t="s">
        <v>645</v>
      </c>
      <c r="B68" s="5" t="s">
        <v>642</v>
      </c>
      <c r="C68" s="5" t="s">
        <v>646</v>
      </c>
      <c r="D68" s="5" t="s">
        <v>537</v>
      </c>
      <c r="E68" s="5" t="s">
        <v>475</v>
      </c>
      <c r="F68" s="17">
        <v>1</v>
      </c>
      <c r="G68" s="29">
        <v>85000</v>
      </c>
      <c r="H68" s="30">
        <f t="shared" si="3"/>
        <v>85000</v>
      </c>
      <c r="I68" s="5" t="s">
        <v>647</v>
      </c>
      <c r="J68" s="4"/>
      <c r="K68" s="4"/>
      <c r="L68" s="4"/>
      <c r="M68" s="4"/>
      <c r="N68" s="4"/>
      <c r="O68" s="4"/>
      <c r="P68" s="4"/>
      <c r="Q68" s="4"/>
      <c r="R68" s="4"/>
      <c r="S68" s="4"/>
      <c r="T68" s="4"/>
      <c r="U68" s="4"/>
      <c r="V68" s="4"/>
      <c r="W68" s="4"/>
      <c r="X68" s="4"/>
      <c r="Y68" s="4"/>
      <c r="Z68" s="4"/>
    </row>
    <row r="69" spans="1:26" ht="15" customHeight="1">
      <c r="A69" s="5" t="s">
        <v>648</v>
      </c>
      <c r="B69" s="5" t="s">
        <v>642</v>
      </c>
      <c r="C69" s="5" t="s">
        <v>649</v>
      </c>
      <c r="D69" s="5" t="s">
        <v>537</v>
      </c>
      <c r="E69" s="5" t="s">
        <v>475</v>
      </c>
      <c r="F69" s="17">
        <v>1</v>
      </c>
      <c r="G69" s="29">
        <v>90000</v>
      </c>
      <c r="H69" s="30">
        <f t="shared" si="3"/>
        <v>90000</v>
      </c>
      <c r="I69" s="5" t="s">
        <v>650</v>
      </c>
      <c r="J69" s="4"/>
      <c r="K69" s="4"/>
      <c r="L69" s="4"/>
      <c r="M69" s="4"/>
      <c r="N69" s="4"/>
      <c r="O69" s="4"/>
      <c r="P69" s="4"/>
      <c r="Q69" s="4"/>
      <c r="R69" s="4"/>
      <c r="S69" s="4"/>
      <c r="T69" s="4"/>
      <c r="U69" s="4"/>
      <c r="V69" s="4"/>
      <c r="W69" s="4"/>
      <c r="X69" s="4"/>
      <c r="Y69" s="4"/>
      <c r="Z69" s="4"/>
    </row>
    <row r="70" spans="1:26" ht="15" customHeight="1">
      <c r="A70" s="5" t="s">
        <v>651</v>
      </c>
      <c r="B70" s="5" t="s">
        <v>642</v>
      </c>
      <c r="C70" s="5" t="s">
        <v>652</v>
      </c>
      <c r="D70" s="5" t="s">
        <v>537</v>
      </c>
      <c r="E70" s="5" t="s">
        <v>475</v>
      </c>
      <c r="F70" s="17">
        <v>1</v>
      </c>
      <c r="G70" s="29">
        <v>65000</v>
      </c>
      <c r="H70" s="30">
        <f t="shared" si="3"/>
        <v>65000</v>
      </c>
      <c r="I70" s="5" t="s">
        <v>653</v>
      </c>
      <c r="J70" s="4"/>
      <c r="K70" s="4"/>
      <c r="L70" s="4"/>
      <c r="M70" s="4"/>
      <c r="N70" s="4"/>
      <c r="O70" s="4"/>
      <c r="P70" s="4"/>
      <c r="Q70" s="4"/>
      <c r="R70" s="4"/>
      <c r="S70" s="4"/>
      <c r="T70" s="4"/>
      <c r="U70" s="4"/>
      <c r="V70" s="4"/>
      <c r="W70" s="4"/>
      <c r="X70" s="4"/>
      <c r="Y70" s="4"/>
      <c r="Z70" s="4"/>
    </row>
    <row r="71" spans="1:26" ht="24" customHeight="1">
      <c r="A71" s="5" t="s">
        <v>654</v>
      </c>
      <c r="B71" s="5" t="s">
        <v>642</v>
      </c>
      <c r="C71" s="5" t="s">
        <v>655</v>
      </c>
      <c r="D71" s="5" t="s">
        <v>485</v>
      </c>
      <c r="E71" s="5" t="s">
        <v>533</v>
      </c>
      <c r="F71" s="17">
        <v>180</v>
      </c>
      <c r="G71" s="29">
        <v>750</v>
      </c>
      <c r="H71" s="30">
        <f t="shared" si="3"/>
        <v>135000</v>
      </c>
      <c r="I71" s="5" t="s">
        <v>656</v>
      </c>
      <c r="J71" s="4"/>
      <c r="K71" s="4"/>
      <c r="L71" s="4"/>
      <c r="M71" s="4"/>
      <c r="N71" s="4"/>
      <c r="O71" s="4"/>
      <c r="P71" s="4"/>
      <c r="Q71" s="4"/>
      <c r="R71" s="4"/>
      <c r="S71" s="4"/>
      <c r="T71" s="4"/>
      <c r="U71" s="4"/>
      <c r="V71" s="4"/>
      <c r="W71" s="4"/>
      <c r="X71" s="4"/>
      <c r="Y71" s="4"/>
      <c r="Z71" s="4"/>
    </row>
    <row r="72" spans="1:26" ht="15" customHeight="1">
      <c r="A72" s="5" t="s">
        <v>657</v>
      </c>
      <c r="B72" s="5" t="s">
        <v>642</v>
      </c>
      <c r="C72" s="5" t="s">
        <v>658</v>
      </c>
      <c r="D72" s="5" t="s">
        <v>659</v>
      </c>
      <c r="E72" s="5" t="s">
        <v>475</v>
      </c>
      <c r="F72" s="17">
        <v>1</v>
      </c>
      <c r="G72" s="29">
        <v>70000</v>
      </c>
      <c r="H72" s="30">
        <f t="shared" si="3"/>
        <v>70000</v>
      </c>
      <c r="I72" s="5" t="s">
        <v>660</v>
      </c>
      <c r="J72" s="4"/>
      <c r="K72" s="4"/>
      <c r="L72" s="4"/>
      <c r="M72" s="4"/>
      <c r="N72" s="4"/>
      <c r="O72" s="4"/>
      <c r="P72" s="4"/>
      <c r="Q72" s="4"/>
      <c r="R72" s="4"/>
      <c r="S72" s="4"/>
      <c r="T72" s="4"/>
      <c r="U72" s="4"/>
      <c r="V72" s="4"/>
      <c r="W72" s="4"/>
      <c r="X72" s="4"/>
      <c r="Y72" s="4"/>
      <c r="Z72" s="4"/>
    </row>
    <row r="73" spans="1:26" ht="15" customHeight="1">
      <c r="A73" s="5" t="s">
        <v>661</v>
      </c>
      <c r="B73" s="5" t="s">
        <v>642</v>
      </c>
      <c r="C73" s="5" t="s">
        <v>662</v>
      </c>
      <c r="D73" s="5" t="s">
        <v>659</v>
      </c>
      <c r="E73" s="5" t="s">
        <v>475</v>
      </c>
      <c r="F73" s="17">
        <v>1</v>
      </c>
      <c r="G73" s="29">
        <v>35000</v>
      </c>
      <c r="H73" s="30">
        <f t="shared" si="3"/>
        <v>35000</v>
      </c>
      <c r="I73" s="5" t="s">
        <v>663</v>
      </c>
      <c r="J73" s="4"/>
      <c r="K73" s="4"/>
      <c r="L73" s="4"/>
      <c r="M73" s="4"/>
      <c r="N73" s="4"/>
      <c r="O73" s="4"/>
      <c r="P73" s="4"/>
      <c r="Q73" s="4"/>
      <c r="R73" s="4"/>
      <c r="S73" s="4"/>
      <c r="T73" s="4"/>
      <c r="U73" s="4"/>
      <c r="V73" s="4"/>
      <c r="W73" s="4"/>
      <c r="X73" s="4"/>
      <c r="Y73" s="4"/>
      <c r="Z73" s="4"/>
    </row>
    <row r="74" spans="1:26" ht="24" customHeight="1">
      <c r="A74" s="5" t="s">
        <v>664</v>
      </c>
      <c r="B74" s="5" t="s">
        <v>642</v>
      </c>
      <c r="C74" s="5" t="s">
        <v>665</v>
      </c>
      <c r="D74" s="5" t="s">
        <v>666</v>
      </c>
      <c r="E74" s="5" t="s">
        <v>475</v>
      </c>
      <c r="F74" s="17">
        <v>1</v>
      </c>
      <c r="G74" s="29">
        <v>45000</v>
      </c>
      <c r="H74" s="30">
        <f t="shared" si="3"/>
        <v>45000</v>
      </c>
      <c r="I74" s="5" t="s">
        <v>667</v>
      </c>
      <c r="J74" s="4"/>
      <c r="K74" s="4"/>
      <c r="L74" s="4"/>
      <c r="M74" s="4"/>
      <c r="N74" s="4"/>
      <c r="O74" s="4"/>
      <c r="P74" s="4"/>
      <c r="Q74" s="4"/>
      <c r="R74" s="4"/>
      <c r="S74" s="4"/>
      <c r="T74" s="4"/>
      <c r="U74" s="4"/>
      <c r="V74" s="4"/>
      <c r="W74" s="4"/>
      <c r="X74" s="4"/>
      <c r="Y74" s="4"/>
      <c r="Z74" s="4"/>
    </row>
    <row r="75" spans="1:26" ht="15" customHeight="1">
      <c r="A75" s="58" t="s">
        <v>32</v>
      </c>
      <c r="B75" s="58"/>
      <c r="C75" s="58"/>
      <c r="D75" s="58"/>
      <c r="E75" s="58"/>
      <c r="F75" s="59"/>
      <c r="G75" s="60"/>
      <c r="H75" s="32">
        <f>SUM(H67:H74)</f>
        <v>637500</v>
      </c>
      <c r="I75" s="31"/>
      <c r="J75" s="4"/>
      <c r="K75" s="4"/>
      <c r="L75" s="4"/>
      <c r="M75" s="4"/>
      <c r="N75" s="4"/>
      <c r="O75" s="4"/>
      <c r="P75" s="4"/>
      <c r="Q75" s="4"/>
      <c r="R75" s="4"/>
      <c r="S75" s="4"/>
      <c r="T75" s="4"/>
      <c r="U75" s="4"/>
      <c r="V75" s="4"/>
      <c r="W75" s="4"/>
      <c r="X75" s="4"/>
      <c r="Y75" s="4"/>
      <c r="Z75" s="4"/>
    </row>
    <row r="76" spans="1:26" ht="24" customHeight="1">
      <c r="A76" s="5" t="s">
        <v>668</v>
      </c>
      <c r="B76" s="5" t="s">
        <v>669</v>
      </c>
      <c r="C76" s="5" t="s">
        <v>670</v>
      </c>
      <c r="D76" s="5" t="s">
        <v>485</v>
      </c>
      <c r="E76" s="5" t="s">
        <v>475</v>
      </c>
      <c r="F76" s="17">
        <v>1</v>
      </c>
      <c r="G76" s="29">
        <v>35000</v>
      </c>
      <c r="H76" s="30">
        <f t="shared" ref="H76:H84" si="4">F76*G76</f>
        <v>35000</v>
      </c>
      <c r="I76" s="5" t="s">
        <v>671</v>
      </c>
      <c r="J76" s="4"/>
      <c r="K76" s="4"/>
      <c r="L76" s="4"/>
      <c r="M76" s="4"/>
      <c r="N76" s="4"/>
      <c r="O76" s="4"/>
      <c r="P76" s="4"/>
      <c r="Q76" s="4"/>
      <c r="R76" s="4"/>
      <c r="S76" s="4"/>
      <c r="T76" s="4"/>
      <c r="U76" s="4"/>
      <c r="V76" s="4"/>
      <c r="W76" s="4"/>
      <c r="X76" s="4"/>
      <c r="Y76" s="4"/>
      <c r="Z76" s="4"/>
    </row>
    <row r="77" spans="1:26" ht="15" customHeight="1">
      <c r="A77" s="5" t="s">
        <v>672</v>
      </c>
      <c r="B77" s="5" t="s">
        <v>669</v>
      </c>
      <c r="C77" s="5" t="s">
        <v>673</v>
      </c>
      <c r="D77" s="5" t="s">
        <v>674</v>
      </c>
      <c r="E77" s="5" t="s">
        <v>475</v>
      </c>
      <c r="F77" s="17">
        <v>1</v>
      </c>
      <c r="G77" s="29">
        <v>110000</v>
      </c>
      <c r="H77" s="30">
        <f t="shared" si="4"/>
        <v>110000</v>
      </c>
      <c r="I77" s="5" t="s">
        <v>675</v>
      </c>
      <c r="J77" s="4"/>
      <c r="K77" s="4"/>
      <c r="L77" s="4"/>
      <c r="M77" s="4"/>
      <c r="N77" s="4"/>
      <c r="O77" s="4"/>
      <c r="P77" s="4"/>
      <c r="Q77" s="4"/>
      <c r="R77" s="4"/>
      <c r="S77" s="4"/>
      <c r="T77" s="4"/>
      <c r="U77" s="4"/>
      <c r="V77" s="4"/>
      <c r="W77" s="4"/>
      <c r="X77" s="4"/>
      <c r="Y77" s="4"/>
      <c r="Z77" s="4"/>
    </row>
    <row r="78" spans="1:26" ht="15" customHeight="1">
      <c r="A78" s="5" t="s">
        <v>676</v>
      </c>
      <c r="B78" s="5" t="s">
        <v>669</v>
      </c>
      <c r="C78" s="5" t="s">
        <v>677</v>
      </c>
      <c r="D78" s="5" t="s">
        <v>674</v>
      </c>
      <c r="E78" s="5" t="s">
        <v>475</v>
      </c>
      <c r="F78" s="17">
        <v>1</v>
      </c>
      <c r="G78" s="29">
        <v>70000</v>
      </c>
      <c r="H78" s="30">
        <f t="shared" si="4"/>
        <v>70000</v>
      </c>
      <c r="I78" s="5" t="s">
        <v>678</v>
      </c>
      <c r="J78" s="4"/>
      <c r="K78" s="4"/>
      <c r="L78" s="4"/>
      <c r="M78" s="4"/>
      <c r="N78" s="4"/>
      <c r="O78" s="4"/>
      <c r="P78" s="4"/>
      <c r="Q78" s="4"/>
      <c r="R78" s="4"/>
      <c r="S78" s="4"/>
      <c r="T78" s="4"/>
      <c r="U78" s="4"/>
      <c r="V78" s="4"/>
      <c r="W78" s="4"/>
      <c r="X78" s="4"/>
      <c r="Y78" s="4"/>
      <c r="Z78" s="4"/>
    </row>
    <row r="79" spans="1:26" ht="15" customHeight="1">
      <c r="A79" s="5" t="s">
        <v>679</v>
      </c>
      <c r="B79" s="5" t="s">
        <v>669</v>
      </c>
      <c r="C79" s="5" t="s">
        <v>680</v>
      </c>
      <c r="D79" s="5" t="s">
        <v>674</v>
      </c>
      <c r="E79" s="5" t="s">
        <v>475</v>
      </c>
      <c r="F79" s="17">
        <v>1</v>
      </c>
      <c r="G79" s="29">
        <v>85000</v>
      </c>
      <c r="H79" s="30">
        <f t="shared" si="4"/>
        <v>85000</v>
      </c>
      <c r="I79" s="5" t="s">
        <v>681</v>
      </c>
      <c r="J79" s="4"/>
      <c r="K79" s="4"/>
      <c r="L79" s="4"/>
      <c r="M79" s="4"/>
      <c r="N79" s="4"/>
      <c r="O79" s="4"/>
      <c r="P79" s="4"/>
      <c r="Q79" s="4"/>
      <c r="R79" s="4"/>
      <c r="S79" s="4"/>
      <c r="T79" s="4"/>
      <c r="U79" s="4"/>
      <c r="V79" s="4"/>
      <c r="W79" s="4"/>
      <c r="X79" s="4"/>
      <c r="Y79" s="4"/>
      <c r="Z79" s="4"/>
    </row>
    <row r="80" spans="1:26" ht="15" customHeight="1">
      <c r="A80" s="5" t="s">
        <v>682</v>
      </c>
      <c r="B80" s="5" t="s">
        <v>669</v>
      </c>
      <c r="C80" s="5" t="s">
        <v>683</v>
      </c>
      <c r="D80" s="5" t="s">
        <v>674</v>
      </c>
      <c r="E80" s="5" t="s">
        <v>475</v>
      </c>
      <c r="F80" s="17">
        <v>1</v>
      </c>
      <c r="G80" s="29">
        <v>90000</v>
      </c>
      <c r="H80" s="30">
        <f t="shared" si="4"/>
        <v>90000</v>
      </c>
      <c r="I80" s="5" t="s">
        <v>684</v>
      </c>
      <c r="J80" s="4"/>
      <c r="K80" s="4"/>
      <c r="L80" s="4"/>
      <c r="M80" s="4"/>
      <c r="N80" s="4"/>
      <c r="O80" s="4"/>
      <c r="P80" s="4"/>
      <c r="Q80" s="4"/>
      <c r="R80" s="4"/>
      <c r="S80" s="4"/>
      <c r="T80" s="4"/>
      <c r="U80" s="4"/>
      <c r="V80" s="4"/>
      <c r="W80" s="4"/>
      <c r="X80" s="4"/>
      <c r="Y80" s="4"/>
      <c r="Z80" s="4"/>
    </row>
    <row r="81" spans="1:26" ht="15" customHeight="1">
      <c r="A81" s="5" t="s">
        <v>685</v>
      </c>
      <c r="B81" s="5" t="s">
        <v>669</v>
      </c>
      <c r="C81" s="5" t="s">
        <v>686</v>
      </c>
      <c r="D81" s="5" t="s">
        <v>674</v>
      </c>
      <c r="E81" s="5" t="s">
        <v>475</v>
      </c>
      <c r="F81" s="17">
        <v>1</v>
      </c>
      <c r="G81" s="29">
        <v>75000</v>
      </c>
      <c r="H81" s="30">
        <f t="shared" si="4"/>
        <v>75000</v>
      </c>
      <c r="I81" s="5" t="s">
        <v>687</v>
      </c>
      <c r="J81" s="4"/>
      <c r="K81" s="4"/>
      <c r="L81" s="4"/>
      <c r="M81" s="4"/>
      <c r="N81" s="4"/>
      <c r="O81" s="4"/>
      <c r="P81" s="4"/>
      <c r="Q81" s="4"/>
      <c r="R81" s="4"/>
      <c r="S81" s="4"/>
      <c r="T81" s="4"/>
      <c r="U81" s="4"/>
      <c r="V81" s="4"/>
      <c r="W81" s="4"/>
      <c r="X81" s="4"/>
      <c r="Y81" s="4"/>
      <c r="Z81" s="4"/>
    </row>
    <row r="82" spans="1:26" ht="15" customHeight="1">
      <c r="A82" s="5" t="s">
        <v>688</v>
      </c>
      <c r="B82" s="5" t="s">
        <v>669</v>
      </c>
      <c r="C82" s="5" t="s">
        <v>689</v>
      </c>
      <c r="D82" s="5" t="s">
        <v>674</v>
      </c>
      <c r="E82" s="5" t="s">
        <v>475</v>
      </c>
      <c r="F82" s="17">
        <v>1</v>
      </c>
      <c r="G82" s="29">
        <v>65000</v>
      </c>
      <c r="H82" s="30">
        <f t="shared" si="4"/>
        <v>65000</v>
      </c>
      <c r="I82" s="5" t="s">
        <v>690</v>
      </c>
      <c r="J82" s="4"/>
      <c r="K82" s="4"/>
      <c r="L82" s="4"/>
      <c r="M82" s="4"/>
      <c r="N82" s="4"/>
      <c r="O82" s="4"/>
      <c r="P82" s="4"/>
      <c r="Q82" s="4"/>
      <c r="R82" s="4"/>
      <c r="S82" s="4"/>
      <c r="T82" s="4"/>
      <c r="U82" s="4"/>
      <c r="V82" s="4"/>
      <c r="W82" s="4"/>
      <c r="X82" s="4"/>
      <c r="Y82" s="4"/>
      <c r="Z82" s="4"/>
    </row>
    <row r="83" spans="1:26" ht="15" customHeight="1">
      <c r="A83" s="5" t="s">
        <v>691</v>
      </c>
      <c r="B83" s="5" t="s">
        <v>669</v>
      </c>
      <c r="C83" s="5" t="s">
        <v>692</v>
      </c>
      <c r="D83" s="5" t="s">
        <v>693</v>
      </c>
      <c r="E83" s="5" t="s">
        <v>475</v>
      </c>
      <c r="F83" s="17">
        <v>1</v>
      </c>
      <c r="G83" s="29">
        <v>45000</v>
      </c>
      <c r="H83" s="30">
        <f t="shared" si="4"/>
        <v>45000</v>
      </c>
      <c r="I83" s="5" t="s">
        <v>694</v>
      </c>
      <c r="J83" s="4"/>
      <c r="K83" s="4"/>
      <c r="L83" s="4"/>
      <c r="M83" s="4"/>
      <c r="N83" s="4"/>
      <c r="O83" s="4"/>
      <c r="P83" s="4"/>
      <c r="Q83" s="4"/>
      <c r="R83" s="4"/>
      <c r="S83" s="4"/>
      <c r="T83" s="4"/>
      <c r="U83" s="4"/>
      <c r="V83" s="4"/>
      <c r="W83" s="4"/>
      <c r="X83" s="4"/>
      <c r="Y83" s="4"/>
      <c r="Z83" s="4"/>
    </row>
    <row r="84" spans="1:26" ht="15" customHeight="1">
      <c r="A84" s="5" t="s">
        <v>695</v>
      </c>
      <c r="B84" s="5" t="s">
        <v>669</v>
      </c>
      <c r="C84" s="5" t="s">
        <v>696</v>
      </c>
      <c r="D84" s="5" t="s">
        <v>474</v>
      </c>
      <c r="E84" s="5" t="s">
        <v>475</v>
      </c>
      <c r="F84" s="17">
        <v>1</v>
      </c>
      <c r="G84" s="29">
        <v>30000</v>
      </c>
      <c r="H84" s="30">
        <f t="shared" si="4"/>
        <v>30000</v>
      </c>
      <c r="I84" s="5" t="s">
        <v>697</v>
      </c>
      <c r="J84" s="4"/>
      <c r="K84" s="4"/>
      <c r="L84" s="4"/>
      <c r="M84" s="4"/>
      <c r="N84" s="4"/>
      <c r="O84" s="4"/>
      <c r="P84" s="4"/>
      <c r="Q84" s="4"/>
      <c r="R84" s="4"/>
      <c r="S84" s="4"/>
      <c r="T84" s="4"/>
      <c r="U84" s="4"/>
      <c r="V84" s="4"/>
      <c r="W84" s="4"/>
      <c r="X84" s="4"/>
      <c r="Y84" s="4"/>
      <c r="Z84" s="4"/>
    </row>
    <row r="85" spans="1:26" ht="15" customHeight="1">
      <c r="A85" s="58" t="s">
        <v>698</v>
      </c>
      <c r="B85" s="58"/>
      <c r="C85" s="58"/>
      <c r="D85" s="58"/>
      <c r="E85" s="58"/>
      <c r="F85" s="59"/>
      <c r="G85" s="60"/>
      <c r="H85" s="32">
        <f>SUM(H76:H84)</f>
        <v>605000</v>
      </c>
      <c r="I85" s="31"/>
      <c r="J85" s="4"/>
      <c r="K85" s="4"/>
      <c r="L85" s="4"/>
      <c r="M85" s="4"/>
      <c r="N85" s="4"/>
      <c r="O85" s="4"/>
      <c r="P85" s="4"/>
      <c r="Q85" s="4"/>
      <c r="R85" s="4"/>
      <c r="S85" s="4"/>
      <c r="T85" s="4"/>
      <c r="U85" s="4"/>
      <c r="V85" s="4"/>
      <c r="W85" s="4"/>
      <c r="X85" s="4"/>
      <c r="Y85" s="4"/>
      <c r="Z85" s="4"/>
    </row>
    <row r="86" spans="1:26" ht="15" customHeight="1">
      <c r="A86" s="5" t="s">
        <v>699</v>
      </c>
      <c r="B86" s="5" t="s">
        <v>700</v>
      </c>
      <c r="C86" s="5" t="s">
        <v>701</v>
      </c>
      <c r="D86" s="5" t="s">
        <v>485</v>
      </c>
      <c r="E86" s="5" t="s">
        <v>475</v>
      </c>
      <c r="F86" s="17">
        <v>1</v>
      </c>
      <c r="G86" s="29">
        <v>40000</v>
      </c>
      <c r="H86" s="30">
        <f t="shared" ref="H86:H94" si="5">F86*G86</f>
        <v>40000</v>
      </c>
      <c r="I86" s="5" t="s">
        <v>702</v>
      </c>
      <c r="J86" s="4"/>
      <c r="K86" s="4"/>
      <c r="L86" s="4"/>
      <c r="M86" s="4"/>
      <c r="N86" s="4"/>
      <c r="O86" s="4"/>
      <c r="P86" s="4"/>
      <c r="Q86" s="4"/>
      <c r="R86" s="4"/>
      <c r="S86" s="4"/>
      <c r="T86" s="4"/>
      <c r="U86" s="4"/>
      <c r="V86" s="4"/>
      <c r="W86" s="4"/>
      <c r="X86" s="4"/>
      <c r="Y86" s="4"/>
      <c r="Z86" s="4"/>
    </row>
    <row r="87" spans="1:26" ht="15" customHeight="1">
      <c r="A87" s="5" t="s">
        <v>703</v>
      </c>
      <c r="B87" s="5" t="s">
        <v>700</v>
      </c>
      <c r="C87" s="5" t="s">
        <v>704</v>
      </c>
      <c r="D87" s="5" t="s">
        <v>558</v>
      </c>
      <c r="E87" s="5" t="s">
        <v>475</v>
      </c>
      <c r="F87" s="17">
        <v>1</v>
      </c>
      <c r="G87" s="29">
        <v>42000</v>
      </c>
      <c r="H87" s="30">
        <f t="shared" si="5"/>
        <v>42000</v>
      </c>
      <c r="I87" s="5" t="s">
        <v>705</v>
      </c>
      <c r="J87" s="4"/>
      <c r="K87" s="4"/>
      <c r="L87" s="4"/>
      <c r="M87" s="4"/>
      <c r="N87" s="4"/>
      <c r="O87" s="4"/>
      <c r="P87" s="4"/>
      <c r="Q87" s="4"/>
      <c r="R87" s="4"/>
      <c r="S87" s="4"/>
      <c r="T87" s="4"/>
      <c r="U87" s="4"/>
      <c r="V87" s="4"/>
      <c r="W87" s="4"/>
      <c r="X87" s="4"/>
      <c r="Y87" s="4"/>
      <c r="Z87" s="4"/>
    </row>
    <row r="88" spans="1:26" ht="15" customHeight="1">
      <c r="A88" s="5" t="s">
        <v>706</v>
      </c>
      <c r="B88" s="5" t="s">
        <v>700</v>
      </c>
      <c r="C88" s="5" t="s">
        <v>707</v>
      </c>
      <c r="D88" s="5" t="s">
        <v>558</v>
      </c>
      <c r="E88" s="5" t="s">
        <v>475</v>
      </c>
      <c r="F88" s="17">
        <v>1</v>
      </c>
      <c r="G88" s="29">
        <v>85000</v>
      </c>
      <c r="H88" s="30">
        <f t="shared" si="5"/>
        <v>85000</v>
      </c>
      <c r="I88" s="5" t="s">
        <v>708</v>
      </c>
      <c r="J88" s="4"/>
      <c r="K88" s="4"/>
      <c r="L88" s="4"/>
      <c r="M88" s="4"/>
      <c r="N88" s="4"/>
      <c r="O88" s="4"/>
      <c r="P88" s="4"/>
      <c r="Q88" s="4"/>
      <c r="R88" s="4"/>
      <c r="S88" s="4"/>
      <c r="T88" s="4"/>
      <c r="U88" s="4"/>
      <c r="V88" s="4"/>
      <c r="W88" s="4"/>
      <c r="X88" s="4"/>
      <c r="Y88" s="4"/>
      <c r="Z88" s="4"/>
    </row>
    <row r="89" spans="1:26" ht="15" customHeight="1">
      <c r="A89" s="5" t="s">
        <v>709</v>
      </c>
      <c r="B89" s="5" t="s">
        <v>700</v>
      </c>
      <c r="C89" s="5" t="s">
        <v>710</v>
      </c>
      <c r="D89" s="5" t="s">
        <v>711</v>
      </c>
      <c r="E89" s="5" t="s">
        <v>475</v>
      </c>
      <c r="F89" s="17">
        <v>1</v>
      </c>
      <c r="G89" s="29">
        <v>80000</v>
      </c>
      <c r="H89" s="30">
        <f t="shared" si="5"/>
        <v>80000</v>
      </c>
      <c r="I89" s="5" t="s">
        <v>712</v>
      </c>
      <c r="J89" s="4"/>
      <c r="K89" s="4"/>
      <c r="L89" s="4"/>
      <c r="M89" s="4"/>
      <c r="N89" s="4"/>
      <c r="O89" s="4"/>
      <c r="P89" s="4"/>
      <c r="Q89" s="4"/>
      <c r="R89" s="4"/>
      <c r="S89" s="4"/>
      <c r="T89" s="4"/>
      <c r="U89" s="4"/>
      <c r="V89" s="4"/>
      <c r="W89" s="4"/>
      <c r="X89" s="4"/>
      <c r="Y89" s="4"/>
      <c r="Z89" s="4"/>
    </row>
    <row r="90" spans="1:26" ht="24" customHeight="1">
      <c r="A90" s="5" t="s">
        <v>713</v>
      </c>
      <c r="B90" s="5" t="s">
        <v>700</v>
      </c>
      <c r="C90" s="5" t="s">
        <v>714</v>
      </c>
      <c r="D90" s="5" t="s">
        <v>715</v>
      </c>
      <c r="E90" s="5" t="s">
        <v>475</v>
      </c>
      <c r="F90" s="17">
        <v>1</v>
      </c>
      <c r="G90" s="29">
        <v>220000</v>
      </c>
      <c r="H90" s="30">
        <f t="shared" si="5"/>
        <v>220000</v>
      </c>
      <c r="I90" s="5" t="s">
        <v>716</v>
      </c>
      <c r="J90" s="4"/>
      <c r="K90" s="4"/>
      <c r="L90" s="4"/>
      <c r="M90" s="4"/>
      <c r="N90" s="4"/>
      <c r="O90" s="4"/>
      <c r="P90" s="4"/>
      <c r="Q90" s="4"/>
      <c r="R90" s="4"/>
      <c r="S90" s="4"/>
      <c r="T90" s="4"/>
      <c r="U90" s="4"/>
      <c r="V90" s="4"/>
      <c r="W90" s="4"/>
      <c r="X90" s="4"/>
      <c r="Y90" s="4"/>
      <c r="Z90" s="4"/>
    </row>
    <row r="91" spans="1:26" ht="15" customHeight="1">
      <c r="A91" s="5" t="s">
        <v>717</v>
      </c>
      <c r="B91" s="5" t="s">
        <v>700</v>
      </c>
      <c r="C91" s="5" t="s">
        <v>718</v>
      </c>
      <c r="D91" s="5" t="s">
        <v>711</v>
      </c>
      <c r="E91" s="5" t="s">
        <v>475</v>
      </c>
      <c r="F91" s="17">
        <v>1</v>
      </c>
      <c r="G91" s="29">
        <v>75000</v>
      </c>
      <c r="H91" s="30">
        <f t="shared" si="5"/>
        <v>75000</v>
      </c>
      <c r="I91" s="5" t="s">
        <v>719</v>
      </c>
      <c r="J91" s="4"/>
      <c r="K91" s="4"/>
      <c r="L91" s="4"/>
      <c r="M91" s="4"/>
      <c r="N91" s="4"/>
      <c r="O91" s="4"/>
      <c r="P91" s="4"/>
      <c r="Q91" s="4"/>
      <c r="R91" s="4"/>
      <c r="S91" s="4"/>
      <c r="T91" s="4"/>
      <c r="U91" s="4"/>
      <c r="V91" s="4"/>
      <c r="W91" s="4"/>
      <c r="X91" s="4"/>
      <c r="Y91" s="4"/>
      <c r="Z91" s="4"/>
    </row>
    <row r="92" spans="1:26" ht="15" customHeight="1">
      <c r="A92" s="5" t="s">
        <v>720</v>
      </c>
      <c r="B92" s="5" t="s">
        <v>700</v>
      </c>
      <c r="C92" s="5" t="s">
        <v>721</v>
      </c>
      <c r="D92" s="5" t="s">
        <v>558</v>
      </c>
      <c r="E92" s="5" t="s">
        <v>475</v>
      </c>
      <c r="F92" s="17">
        <v>1</v>
      </c>
      <c r="G92" s="29">
        <v>45000</v>
      </c>
      <c r="H92" s="30">
        <f t="shared" si="5"/>
        <v>45000</v>
      </c>
      <c r="I92" s="5" t="s">
        <v>722</v>
      </c>
      <c r="J92" s="4"/>
      <c r="K92" s="4"/>
      <c r="L92" s="4"/>
      <c r="M92" s="4"/>
      <c r="N92" s="4"/>
      <c r="O92" s="4"/>
      <c r="P92" s="4"/>
      <c r="Q92" s="4"/>
      <c r="R92" s="4"/>
      <c r="S92" s="4"/>
      <c r="T92" s="4"/>
      <c r="U92" s="4"/>
      <c r="V92" s="4"/>
      <c r="W92" s="4"/>
      <c r="X92" s="4"/>
      <c r="Y92" s="4"/>
      <c r="Z92" s="4"/>
    </row>
    <row r="93" spans="1:26" ht="15" customHeight="1">
      <c r="A93" s="5" t="s">
        <v>723</v>
      </c>
      <c r="B93" s="5" t="s">
        <v>700</v>
      </c>
      <c r="C93" s="5" t="s">
        <v>724</v>
      </c>
      <c r="D93" s="5" t="s">
        <v>566</v>
      </c>
      <c r="E93" s="5" t="s">
        <v>475</v>
      </c>
      <c r="F93" s="17">
        <v>1</v>
      </c>
      <c r="G93" s="29">
        <v>30000</v>
      </c>
      <c r="H93" s="30">
        <f t="shared" si="5"/>
        <v>30000</v>
      </c>
      <c r="I93" s="5" t="s">
        <v>725</v>
      </c>
      <c r="J93" s="4"/>
      <c r="K93" s="4"/>
      <c r="L93" s="4"/>
      <c r="M93" s="4"/>
      <c r="N93" s="4"/>
      <c r="O93" s="4"/>
      <c r="P93" s="4"/>
      <c r="Q93" s="4"/>
      <c r="R93" s="4"/>
      <c r="S93" s="4"/>
      <c r="T93" s="4"/>
      <c r="U93" s="4"/>
      <c r="V93" s="4"/>
      <c r="W93" s="4"/>
      <c r="X93" s="4"/>
      <c r="Y93" s="4"/>
      <c r="Z93" s="4"/>
    </row>
    <row r="94" spans="1:26" ht="15" customHeight="1">
      <c r="A94" s="5" t="s">
        <v>726</v>
      </c>
      <c r="B94" s="5" t="s">
        <v>700</v>
      </c>
      <c r="C94" s="5" t="s">
        <v>727</v>
      </c>
      <c r="D94" s="5" t="s">
        <v>728</v>
      </c>
      <c r="E94" s="5" t="s">
        <v>475</v>
      </c>
      <c r="F94" s="17">
        <v>1</v>
      </c>
      <c r="G94" s="29">
        <v>65000</v>
      </c>
      <c r="H94" s="30">
        <f t="shared" si="5"/>
        <v>65000</v>
      </c>
      <c r="I94" s="5" t="s">
        <v>729</v>
      </c>
      <c r="J94" s="4"/>
      <c r="K94" s="4"/>
      <c r="L94" s="4"/>
      <c r="M94" s="4"/>
      <c r="N94" s="4"/>
      <c r="O94" s="4"/>
      <c r="P94" s="4"/>
      <c r="Q94" s="4"/>
      <c r="R94" s="4"/>
      <c r="S94" s="4"/>
      <c r="T94" s="4"/>
      <c r="U94" s="4"/>
      <c r="V94" s="4"/>
      <c r="W94" s="4"/>
      <c r="X94" s="4"/>
      <c r="Y94" s="4"/>
      <c r="Z94" s="4"/>
    </row>
    <row r="95" spans="1:26" ht="15" customHeight="1">
      <c r="A95" s="58" t="s">
        <v>33</v>
      </c>
      <c r="B95" s="58"/>
      <c r="C95" s="58"/>
      <c r="D95" s="58"/>
      <c r="E95" s="58"/>
      <c r="F95" s="59"/>
      <c r="G95" s="60"/>
      <c r="H95" s="32">
        <f>SUM(H86:H94)</f>
        <v>682000</v>
      </c>
      <c r="I95" s="31"/>
      <c r="J95" s="4"/>
      <c r="K95" s="4"/>
      <c r="L95" s="4"/>
      <c r="M95" s="4"/>
      <c r="N95" s="4"/>
      <c r="O95" s="4"/>
      <c r="P95" s="4"/>
      <c r="Q95" s="4"/>
      <c r="R95" s="4"/>
      <c r="S95" s="4"/>
      <c r="T95" s="4"/>
      <c r="U95" s="4"/>
      <c r="V95" s="4"/>
      <c r="W95" s="4"/>
      <c r="X95" s="4"/>
      <c r="Y95" s="4"/>
      <c r="Z95" s="4"/>
    </row>
    <row r="96" spans="1:26" ht="15" customHeight="1">
      <c r="A96" s="5" t="s">
        <v>730</v>
      </c>
      <c r="B96" s="5" t="s">
        <v>731</v>
      </c>
      <c r="C96" s="5" t="s">
        <v>732</v>
      </c>
      <c r="D96" s="5" t="s">
        <v>485</v>
      </c>
      <c r="E96" s="5" t="s">
        <v>486</v>
      </c>
      <c r="F96" s="17">
        <v>22</v>
      </c>
      <c r="G96" s="29">
        <v>1700</v>
      </c>
      <c r="H96" s="30">
        <f t="shared" ref="H96:H105" si="6">F96*G96</f>
        <v>37400</v>
      </c>
      <c r="I96" s="5" t="s">
        <v>733</v>
      </c>
      <c r="J96" s="4"/>
      <c r="K96" s="4"/>
      <c r="L96" s="4"/>
      <c r="M96" s="4"/>
      <c r="N96" s="4"/>
      <c r="O96" s="4"/>
      <c r="P96" s="4"/>
      <c r="Q96" s="4"/>
      <c r="R96" s="4"/>
      <c r="S96" s="4"/>
      <c r="T96" s="4"/>
      <c r="U96" s="4"/>
      <c r="V96" s="4"/>
      <c r="W96" s="4"/>
      <c r="X96" s="4"/>
      <c r="Y96" s="4"/>
      <c r="Z96" s="4"/>
    </row>
    <row r="97" spans="1:26" ht="15" customHeight="1">
      <c r="A97" s="5" t="s">
        <v>734</v>
      </c>
      <c r="B97" s="5" t="s">
        <v>731</v>
      </c>
      <c r="C97" s="5" t="s">
        <v>735</v>
      </c>
      <c r="D97" s="5" t="s">
        <v>485</v>
      </c>
      <c r="E97" s="5" t="s">
        <v>486</v>
      </c>
      <c r="F97" s="17">
        <v>18</v>
      </c>
      <c r="G97" s="29">
        <v>1400</v>
      </c>
      <c r="H97" s="30">
        <f t="shared" si="6"/>
        <v>25200</v>
      </c>
      <c r="I97" s="5" t="s">
        <v>736</v>
      </c>
      <c r="J97" s="4"/>
      <c r="K97" s="4"/>
      <c r="L97" s="4"/>
      <c r="M97" s="4"/>
      <c r="N97" s="4"/>
      <c r="O97" s="4"/>
      <c r="P97" s="4"/>
      <c r="Q97" s="4"/>
      <c r="R97" s="4"/>
      <c r="S97" s="4"/>
      <c r="T97" s="4"/>
      <c r="U97" s="4"/>
      <c r="V97" s="4"/>
      <c r="W97" s="4"/>
      <c r="X97" s="4"/>
      <c r="Y97" s="4"/>
      <c r="Z97" s="4"/>
    </row>
    <row r="98" spans="1:26" ht="15" customHeight="1">
      <c r="A98" s="5" t="s">
        <v>737</v>
      </c>
      <c r="B98" s="5" t="s">
        <v>731</v>
      </c>
      <c r="C98" s="5" t="s">
        <v>738</v>
      </c>
      <c r="D98" s="5" t="s">
        <v>739</v>
      </c>
      <c r="E98" s="5" t="s">
        <v>475</v>
      </c>
      <c r="F98" s="17">
        <v>1</v>
      </c>
      <c r="G98" s="29">
        <v>55000</v>
      </c>
      <c r="H98" s="30">
        <f t="shared" si="6"/>
        <v>55000</v>
      </c>
      <c r="I98" s="5" t="s">
        <v>740</v>
      </c>
      <c r="J98" s="4"/>
      <c r="K98" s="4"/>
      <c r="L98" s="4"/>
      <c r="M98" s="4"/>
      <c r="N98" s="4"/>
      <c r="O98" s="4"/>
      <c r="P98" s="4"/>
      <c r="Q98" s="4"/>
      <c r="R98" s="4"/>
      <c r="S98" s="4"/>
      <c r="T98" s="4"/>
      <c r="U98" s="4"/>
      <c r="V98" s="4"/>
      <c r="W98" s="4"/>
      <c r="X98" s="4"/>
      <c r="Y98" s="4"/>
      <c r="Z98" s="4"/>
    </row>
    <row r="99" spans="1:26" ht="15" customHeight="1">
      <c r="A99" s="5" t="s">
        <v>741</v>
      </c>
      <c r="B99" s="5" t="s">
        <v>731</v>
      </c>
      <c r="C99" s="5" t="s">
        <v>742</v>
      </c>
      <c r="D99" s="5" t="s">
        <v>743</v>
      </c>
      <c r="E99" s="5" t="s">
        <v>475</v>
      </c>
      <c r="F99" s="17">
        <v>1</v>
      </c>
      <c r="G99" s="29">
        <v>85000</v>
      </c>
      <c r="H99" s="30">
        <f t="shared" si="6"/>
        <v>85000</v>
      </c>
      <c r="I99" s="5" t="s">
        <v>744</v>
      </c>
      <c r="J99" s="4"/>
      <c r="K99" s="4"/>
      <c r="L99" s="4"/>
      <c r="M99" s="4"/>
      <c r="N99" s="4"/>
      <c r="O99" s="4"/>
      <c r="P99" s="4"/>
      <c r="Q99" s="4"/>
      <c r="R99" s="4"/>
      <c r="S99" s="4"/>
      <c r="T99" s="4"/>
      <c r="U99" s="4"/>
      <c r="V99" s="4"/>
      <c r="W99" s="4"/>
      <c r="X99" s="4"/>
      <c r="Y99" s="4"/>
      <c r="Z99" s="4"/>
    </row>
    <row r="100" spans="1:26" ht="15" customHeight="1">
      <c r="A100" s="5" t="s">
        <v>745</v>
      </c>
      <c r="B100" s="5" t="s">
        <v>731</v>
      </c>
      <c r="C100" s="5" t="s">
        <v>746</v>
      </c>
      <c r="D100" s="5" t="s">
        <v>747</v>
      </c>
      <c r="E100" s="5" t="s">
        <v>475</v>
      </c>
      <c r="F100" s="17">
        <v>1</v>
      </c>
      <c r="G100" s="29">
        <v>45000</v>
      </c>
      <c r="H100" s="30">
        <f t="shared" si="6"/>
        <v>45000</v>
      </c>
      <c r="I100" s="5" t="s">
        <v>748</v>
      </c>
      <c r="J100" s="4"/>
      <c r="K100" s="4"/>
      <c r="L100" s="4"/>
      <c r="M100" s="4"/>
      <c r="N100" s="4"/>
      <c r="O100" s="4"/>
      <c r="P100" s="4"/>
      <c r="Q100" s="4"/>
      <c r="R100" s="4"/>
      <c r="S100" s="4"/>
      <c r="T100" s="4"/>
      <c r="U100" s="4"/>
      <c r="V100" s="4"/>
      <c r="W100" s="4"/>
      <c r="X100" s="4"/>
      <c r="Y100" s="4"/>
      <c r="Z100" s="4"/>
    </row>
    <row r="101" spans="1:26" ht="24" customHeight="1">
      <c r="A101" s="5" t="s">
        <v>749</v>
      </c>
      <c r="B101" s="5" t="s">
        <v>731</v>
      </c>
      <c r="C101" s="5" t="s">
        <v>750</v>
      </c>
      <c r="D101" s="5" t="s">
        <v>751</v>
      </c>
      <c r="E101" s="5" t="s">
        <v>475</v>
      </c>
      <c r="F101" s="17">
        <v>1</v>
      </c>
      <c r="G101" s="29">
        <v>55000</v>
      </c>
      <c r="H101" s="30">
        <f t="shared" si="6"/>
        <v>55000</v>
      </c>
      <c r="I101" s="5" t="s">
        <v>752</v>
      </c>
      <c r="J101" s="4"/>
      <c r="K101" s="4"/>
      <c r="L101" s="4"/>
      <c r="M101" s="4"/>
      <c r="N101" s="4"/>
      <c r="O101" s="4"/>
      <c r="P101" s="4"/>
      <c r="Q101" s="4"/>
      <c r="R101" s="4"/>
      <c r="S101" s="4"/>
      <c r="T101" s="4"/>
      <c r="U101" s="4"/>
      <c r="V101" s="4"/>
      <c r="W101" s="4"/>
      <c r="X101" s="4"/>
      <c r="Y101" s="4"/>
      <c r="Z101" s="4"/>
    </row>
    <row r="102" spans="1:26" ht="15" customHeight="1">
      <c r="A102" s="5" t="s">
        <v>753</v>
      </c>
      <c r="B102" s="5" t="s">
        <v>731</v>
      </c>
      <c r="C102" s="5" t="s">
        <v>754</v>
      </c>
      <c r="D102" s="5" t="s">
        <v>751</v>
      </c>
      <c r="E102" s="5" t="s">
        <v>475</v>
      </c>
      <c r="F102" s="17">
        <v>1</v>
      </c>
      <c r="G102" s="29">
        <v>22000</v>
      </c>
      <c r="H102" s="30">
        <f t="shared" si="6"/>
        <v>22000</v>
      </c>
      <c r="I102" s="5" t="s">
        <v>755</v>
      </c>
      <c r="J102" s="4"/>
      <c r="K102" s="4"/>
      <c r="L102" s="4"/>
      <c r="M102" s="4"/>
      <c r="N102" s="4"/>
      <c r="O102" s="4"/>
      <c r="P102" s="4"/>
      <c r="Q102" s="4"/>
      <c r="R102" s="4"/>
      <c r="S102" s="4"/>
      <c r="T102" s="4"/>
      <c r="U102" s="4"/>
      <c r="V102" s="4"/>
      <c r="W102" s="4"/>
      <c r="X102" s="4"/>
      <c r="Y102" s="4"/>
      <c r="Z102" s="4"/>
    </row>
    <row r="103" spans="1:26" ht="15" customHeight="1">
      <c r="A103" s="5" t="s">
        <v>756</v>
      </c>
      <c r="B103" s="5" t="s">
        <v>731</v>
      </c>
      <c r="C103" s="5" t="s">
        <v>757</v>
      </c>
      <c r="D103" s="5" t="s">
        <v>747</v>
      </c>
      <c r="E103" s="5" t="s">
        <v>475</v>
      </c>
      <c r="F103" s="17">
        <v>1</v>
      </c>
      <c r="G103" s="29">
        <v>25000</v>
      </c>
      <c r="H103" s="30">
        <f t="shared" si="6"/>
        <v>25000</v>
      </c>
      <c r="I103" s="5" t="s">
        <v>758</v>
      </c>
      <c r="J103" s="4"/>
      <c r="K103" s="4"/>
      <c r="L103" s="4"/>
      <c r="M103" s="4"/>
      <c r="N103" s="4"/>
      <c r="O103" s="4"/>
      <c r="P103" s="4"/>
      <c r="Q103" s="4"/>
      <c r="R103" s="4"/>
      <c r="S103" s="4"/>
      <c r="T103" s="4"/>
      <c r="U103" s="4"/>
      <c r="V103" s="4"/>
      <c r="W103" s="4"/>
      <c r="X103" s="4"/>
      <c r="Y103" s="4"/>
      <c r="Z103" s="4"/>
    </row>
    <row r="104" spans="1:26" ht="24" customHeight="1">
      <c r="A104" s="5" t="s">
        <v>759</v>
      </c>
      <c r="B104" s="5" t="s">
        <v>731</v>
      </c>
      <c r="C104" s="5" t="s">
        <v>760</v>
      </c>
      <c r="D104" s="5" t="s">
        <v>739</v>
      </c>
      <c r="E104" s="5" t="s">
        <v>475</v>
      </c>
      <c r="F104" s="17">
        <v>1</v>
      </c>
      <c r="G104" s="29">
        <v>35000</v>
      </c>
      <c r="H104" s="30">
        <f t="shared" si="6"/>
        <v>35000</v>
      </c>
      <c r="I104" s="5" t="s">
        <v>761</v>
      </c>
      <c r="J104" s="4"/>
      <c r="K104" s="4"/>
      <c r="L104" s="4"/>
      <c r="M104" s="4"/>
      <c r="N104" s="4"/>
      <c r="O104" s="4"/>
      <c r="P104" s="4"/>
      <c r="Q104" s="4"/>
      <c r="R104" s="4"/>
      <c r="S104" s="4"/>
      <c r="T104" s="4"/>
      <c r="U104" s="4"/>
      <c r="V104" s="4"/>
      <c r="W104" s="4"/>
      <c r="X104" s="4"/>
      <c r="Y104" s="4"/>
      <c r="Z104" s="4"/>
    </row>
    <row r="105" spans="1:26" ht="15" customHeight="1">
      <c r="A105" s="5" t="s">
        <v>762</v>
      </c>
      <c r="B105" s="5" t="s">
        <v>731</v>
      </c>
      <c r="C105" s="5" t="s">
        <v>763</v>
      </c>
      <c r="D105" s="5" t="s">
        <v>739</v>
      </c>
      <c r="E105" s="5" t="s">
        <v>475</v>
      </c>
      <c r="F105" s="17">
        <v>1</v>
      </c>
      <c r="G105" s="29">
        <v>35000</v>
      </c>
      <c r="H105" s="30">
        <f t="shared" si="6"/>
        <v>35000</v>
      </c>
      <c r="I105" s="5" t="s">
        <v>764</v>
      </c>
      <c r="J105" s="4"/>
      <c r="K105" s="4"/>
      <c r="L105" s="4"/>
      <c r="M105" s="4"/>
      <c r="N105" s="4"/>
      <c r="O105" s="4"/>
      <c r="P105" s="4"/>
      <c r="Q105" s="4"/>
      <c r="R105" s="4"/>
      <c r="S105" s="4"/>
      <c r="T105" s="4"/>
      <c r="U105" s="4"/>
      <c r="V105" s="4"/>
      <c r="W105" s="4"/>
      <c r="X105" s="4"/>
      <c r="Y105" s="4"/>
      <c r="Z105" s="4"/>
    </row>
    <row r="106" spans="1:26" ht="15" customHeight="1">
      <c r="A106" s="58" t="s">
        <v>34</v>
      </c>
      <c r="B106" s="58"/>
      <c r="C106" s="58"/>
      <c r="D106" s="58"/>
      <c r="E106" s="58"/>
      <c r="F106" s="59"/>
      <c r="G106" s="60"/>
      <c r="H106" s="32">
        <f>SUM(H96:H105)</f>
        <v>419600</v>
      </c>
      <c r="I106" s="31"/>
      <c r="J106" s="4"/>
      <c r="K106" s="4"/>
      <c r="L106" s="4"/>
      <c r="M106" s="4"/>
      <c r="N106" s="4"/>
      <c r="O106" s="4"/>
      <c r="P106" s="4"/>
      <c r="Q106" s="4"/>
      <c r="R106" s="4"/>
      <c r="S106" s="4"/>
      <c r="T106" s="4"/>
      <c r="U106" s="4"/>
      <c r="V106" s="4"/>
      <c r="W106" s="4"/>
      <c r="X106" s="4"/>
      <c r="Y106" s="4"/>
      <c r="Z106" s="4"/>
    </row>
    <row r="107" spans="1:26" ht="24" customHeight="1">
      <c r="A107" s="5" t="s">
        <v>765</v>
      </c>
      <c r="B107" s="5" t="s">
        <v>766</v>
      </c>
      <c r="C107" s="5" t="s">
        <v>767</v>
      </c>
      <c r="D107" s="5" t="s">
        <v>474</v>
      </c>
      <c r="E107" s="5" t="s">
        <v>475</v>
      </c>
      <c r="F107" s="17">
        <v>1</v>
      </c>
      <c r="G107" s="29">
        <v>35000</v>
      </c>
      <c r="H107" s="30">
        <f t="shared" ref="H107:H114" si="7">F107*G107</f>
        <v>35000</v>
      </c>
      <c r="I107" s="5" t="s">
        <v>768</v>
      </c>
      <c r="J107" s="4"/>
      <c r="K107" s="4"/>
      <c r="L107" s="4"/>
      <c r="M107" s="4"/>
      <c r="N107" s="4"/>
      <c r="O107" s="4"/>
      <c r="P107" s="4"/>
      <c r="Q107" s="4"/>
      <c r="R107" s="4"/>
      <c r="S107" s="4"/>
      <c r="T107" s="4"/>
      <c r="U107" s="4"/>
      <c r="V107" s="4"/>
      <c r="W107" s="4"/>
      <c r="X107" s="4"/>
      <c r="Y107" s="4"/>
      <c r="Z107" s="4"/>
    </row>
    <row r="108" spans="1:26" ht="15" customHeight="1">
      <c r="A108" s="5" t="s">
        <v>769</v>
      </c>
      <c r="B108" s="5" t="s">
        <v>766</v>
      </c>
      <c r="C108" s="5" t="s">
        <v>770</v>
      </c>
      <c r="D108" s="5" t="s">
        <v>474</v>
      </c>
      <c r="E108" s="5" t="s">
        <v>475</v>
      </c>
      <c r="F108" s="17">
        <v>1</v>
      </c>
      <c r="G108" s="29">
        <v>300000</v>
      </c>
      <c r="H108" s="30">
        <f t="shared" si="7"/>
        <v>300000</v>
      </c>
      <c r="I108" s="5" t="s">
        <v>771</v>
      </c>
      <c r="J108" s="4"/>
      <c r="K108" s="4"/>
      <c r="L108" s="4"/>
      <c r="M108" s="4"/>
      <c r="N108" s="4"/>
      <c r="O108" s="4"/>
      <c r="P108" s="4"/>
      <c r="Q108" s="4"/>
      <c r="R108" s="4"/>
      <c r="S108" s="4"/>
      <c r="T108" s="4"/>
      <c r="U108" s="4"/>
      <c r="V108" s="4"/>
      <c r="W108" s="4"/>
      <c r="X108" s="4"/>
      <c r="Y108" s="4"/>
      <c r="Z108" s="4"/>
    </row>
    <row r="109" spans="1:26" ht="15" customHeight="1">
      <c r="A109" s="5" t="s">
        <v>772</v>
      </c>
      <c r="B109" s="5" t="s">
        <v>766</v>
      </c>
      <c r="C109" s="5" t="s">
        <v>773</v>
      </c>
      <c r="D109" s="5" t="s">
        <v>474</v>
      </c>
      <c r="E109" s="5" t="s">
        <v>475</v>
      </c>
      <c r="F109" s="17">
        <v>1</v>
      </c>
      <c r="G109" s="29">
        <v>90000</v>
      </c>
      <c r="H109" s="30">
        <f t="shared" si="7"/>
        <v>90000</v>
      </c>
      <c r="I109" s="5" t="s">
        <v>774</v>
      </c>
      <c r="J109" s="4"/>
      <c r="K109" s="4"/>
      <c r="L109" s="4"/>
      <c r="M109" s="4"/>
      <c r="N109" s="4"/>
      <c r="O109" s="4"/>
      <c r="P109" s="4"/>
      <c r="Q109" s="4"/>
      <c r="R109" s="4"/>
      <c r="S109" s="4"/>
      <c r="T109" s="4"/>
      <c r="U109" s="4"/>
      <c r="V109" s="4"/>
      <c r="W109" s="4"/>
      <c r="X109" s="4"/>
      <c r="Y109" s="4"/>
      <c r="Z109" s="4"/>
    </row>
    <row r="110" spans="1:26" ht="15" customHeight="1">
      <c r="A110" s="5" t="s">
        <v>775</v>
      </c>
      <c r="B110" s="5" t="s">
        <v>766</v>
      </c>
      <c r="C110" s="5" t="s">
        <v>776</v>
      </c>
      <c r="D110" s="5" t="s">
        <v>474</v>
      </c>
      <c r="E110" s="5" t="s">
        <v>475</v>
      </c>
      <c r="F110" s="17">
        <v>1</v>
      </c>
      <c r="G110" s="29">
        <v>120000</v>
      </c>
      <c r="H110" s="30">
        <f t="shared" si="7"/>
        <v>120000</v>
      </c>
      <c r="I110" s="5" t="s">
        <v>777</v>
      </c>
      <c r="J110" s="4"/>
      <c r="K110" s="4"/>
      <c r="L110" s="4"/>
      <c r="M110" s="4"/>
      <c r="N110" s="4"/>
      <c r="O110" s="4"/>
      <c r="P110" s="4"/>
      <c r="Q110" s="4"/>
      <c r="R110" s="4"/>
      <c r="S110" s="4"/>
      <c r="T110" s="4"/>
      <c r="U110" s="4"/>
      <c r="V110" s="4"/>
      <c r="W110" s="4"/>
      <c r="X110" s="4"/>
      <c r="Y110" s="4"/>
      <c r="Z110" s="4"/>
    </row>
    <row r="111" spans="1:26" ht="15" customHeight="1">
      <c r="A111" s="5" t="s">
        <v>778</v>
      </c>
      <c r="B111" s="5" t="s">
        <v>766</v>
      </c>
      <c r="C111" s="5" t="s">
        <v>779</v>
      </c>
      <c r="D111" s="5" t="s">
        <v>474</v>
      </c>
      <c r="E111" s="5" t="s">
        <v>475</v>
      </c>
      <c r="F111" s="17">
        <v>1</v>
      </c>
      <c r="G111" s="29">
        <v>90000</v>
      </c>
      <c r="H111" s="30">
        <f t="shared" si="7"/>
        <v>90000</v>
      </c>
      <c r="I111" s="5" t="s">
        <v>780</v>
      </c>
      <c r="J111" s="4"/>
      <c r="K111" s="4"/>
      <c r="L111" s="4"/>
      <c r="M111" s="4"/>
      <c r="N111" s="4"/>
      <c r="O111" s="4"/>
      <c r="P111" s="4"/>
      <c r="Q111" s="4"/>
      <c r="R111" s="4"/>
      <c r="S111" s="4"/>
      <c r="T111" s="4"/>
      <c r="U111" s="4"/>
      <c r="V111" s="4"/>
      <c r="W111" s="4"/>
      <c r="X111" s="4"/>
      <c r="Y111" s="4"/>
      <c r="Z111" s="4"/>
    </row>
    <row r="112" spans="1:26" ht="24" customHeight="1">
      <c r="A112" s="5" t="s">
        <v>781</v>
      </c>
      <c r="B112" s="5" t="s">
        <v>766</v>
      </c>
      <c r="C112" s="5" t="s">
        <v>782</v>
      </c>
      <c r="D112" s="5" t="s">
        <v>474</v>
      </c>
      <c r="E112" s="5" t="s">
        <v>475</v>
      </c>
      <c r="F112" s="17">
        <v>1</v>
      </c>
      <c r="G112" s="29">
        <v>65000</v>
      </c>
      <c r="H112" s="30">
        <f t="shared" si="7"/>
        <v>65000</v>
      </c>
      <c r="I112" s="5" t="s">
        <v>783</v>
      </c>
      <c r="J112" s="4"/>
      <c r="K112" s="4"/>
      <c r="L112" s="4"/>
      <c r="M112" s="4"/>
      <c r="N112" s="4"/>
      <c r="O112" s="4"/>
      <c r="P112" s="4"/>
      <c r="Q112" s="4"/>
      <c r="R112" s="4"/>
      <c r="S112" s="4"/>
      <c r="T112" s="4"/>
      <c r="U112" s="4"/>
      <c r="V112" s="4"/>
      <c r="W112" s="4"/>
      <c r="X112" s="4"/>
      <c r="Y112" s="4"/>
      <c r="Z112" s="4"/>
    </row>
    <row r="113" spans="1:26" ht="15" customHeight="1">
      <c r="A113" s="5" t="s">
        <v>784</v>
      </c>
      <c r="B113" s="5" t="s">
        <v>766</v>
      </c>
      <c r="C113" s="5" t="s">
        <v>785</v>
      </c>
      <c r="D113" s="5" t="s">
        <v>474</v>
      </c>
      <c r="E113" s="5" t="s">
        <v>475</v>
      </c>
      <c r="F113" s="17">
        <v>1</v>
      </c>
      <c r="G113" s="29">
        <v>35000</v>
      </c>
      <c r="H113" s="30">
        <f t="shared" si="7"/>
        <v>35000</v>
      </c>
      <c r="I113" s="5" t="s">
        <v>786</v>
      </c>
      <c r="J113" s="4"/>
      <c r="K113" s="4"/>
      <c r="L113" s="4"/>
      <c r="M113" s="4"/>
      <c r="N113" s="4"/>
      <c r="O113" s="4"/>
      <c r="P113" s="4"/>
      <c r="Q113" s="4"/>
      <c r="R113" s="4"/>
      <c r="S113" s="4"/>
      <c r="T113" s="4"/>
      <c r="U113" s="4"/>
      <c r="V113" s="4"/>
      <c r="W113" s="4"/>
      <c r="X113" s="4"/>
      <c r="Y113" s="4"/>
      <c r="Z113" s="4"/>
    </row>
    <row r="114" spans="1:26" ht="15" customHeight="1">
      <c r="A114" s="5" t="s">
        <v>787</v>
      </c>
      <c r="B114" s="5" t="s">
        <v>766</v>
      </c>
      <c r="C114" s="5" t="s">
        <v>788</v>
      </c>
      <c r="D114" s="5" t="s">
        <v>474</v>
      </c>
      <c r="E114" s="5" t="s">
        <v>475</v>
      </c>
      <c r="F114" s="17">
        <v>1</v>
      </c>
      <c r="G114" s="29">
        <v>30000</v>
      </c>
      <c r="H114" s="30">
        <f t="shared" si="7"/>
        <v>30000</v>
      </c>
      <c r="I114" s="5" t="s">
        <v>789</v>
      </c>
      <c r="J114" s="4"/>
      <c r="K114" s="4"/>
      <c r="L114" s="4"/>
      <c r="M114" s="4"/>
      <c r="N114" s="4"/>
      <c r="O114" s="4"/>
      <c r="P114" s="4"/>
      <c r="Q114" s="4"/>
      <c r="R114" s="4"/>
      <c r="S114" s="4"/>
      <c r="T114" s="4"/>
      <c r="U114" s="4"/>
      <c r="V114" s="4"/>
      <c r="W114" s="4"/>
      <c r="X114" s="4"/>
      <c r="Y114" s="4"/>
      <c r="Z114" s="4"/>
    </row>
    <row r="115" spans="1:26" ht="15" customHeight="1">
      <c r="A115" s="58" t="s">
        <v>35</v>
      </c>
      <c r="B115" s="58"/>
      <c r="C115" s="58"/>
      <c r="D115" s="58"/>
      <c r="E115" s="58"/>
      <c r="F115" s="59"/>
      <c r="G115" s="60"/>
      <c r="H115" s="32">
        <f>SUM(H107:H114)</f>
        <v>765000</v>
      </c>
      <c r="I115" s="31"/>
      <c r="J115" s="4"/>
      <c r="K115" s="4"/>
      <c r="L115" s="4"/>
      <c r="M115" s="4"/>
      <c r="N115" s="4"/>
      <c r="O115" s="4"/>
      <c r="P115" s="4"/>
      <c r="Q115" s="4"/>
      <c r="R115" s="4"/>
      <c r="S115" s="4"/>
      <c r="T115" s="4"/>
      <c r="U115" s="4"/>
      <c r="V115" s="4"/>
      <c r="W115" s="4"/>
      <c r="X115" s="4"/>
      <c r="Y115" s="4"/>
      <c r="Z115" s="4"/>
    </row>
    <row r="116" spans="1:26" ht="15" customHeight="1">
      <c r="A116" s="5" t="s">
        <v>790</v>
      </c>
      <c r="B116" s="5" t="s">
        <v>791</v>
      </c>
      <c r="C116" s="5" t="s">
        <v>792</v>
      </c>
      <c r="D116" s="5" t="s">
        <v>485</v>
      </c>
      <c r="E116" s="5" t="s">
        <v>486</v>
      </c>
      <c r="F116" s="17">
        <v>130</v>
      </c>
      <c r="G116" s="29">
        <v>800</v>
      </c>
      <c r="H116" s="30">
        <f t="shared" ref="H116:H126" si="8">F116*G116</f>
        <v>104000</v>
      </c>
      <c r="I116" s="5" t="s">
        <v>793</v>
      </c>
      <c r="J116" s="4"/>
      <c r="K116" s="4"/>
      <c r="L116" s="4"/>
      <c r="M116" s="4"/>
      <c r="N116" s="4"/>
      <c r="O116" s="4"/>
      <c r="P116" s="4"/>
      <c r="Q116" s="4"/>
      <c r="R116" s="4"/>
      <c r="S116" s="4"/>
      <c r="T116" s="4"/>
      <c r="U116" s="4"/>
      <c r="V116" s="4"/>
      <c r="W116" s="4"/>
      <c r="X116" s="4"/>
      <c r="Y116" s="4"/>
      <c r="Z116" s="4"/>
    </row>
    <row r="117" spans="1:26" ht="15" customHeight="1">
      <c r="A117" s="5" t="s">
        <v>794</v>
      </c>
      <c r="B117" s="5" t="s">
        <v>791</v>
      </c>
      <c r="C117" s="5" t="s">
        <v>795</v>
      </c>
      <c r="D117" s="5" t="s">
        <v>485</v>
      </c>
      <c r="E117" s="5" t="s">
        <v>486</v>
      </c>
      <c r="F117" s="17">
        <v>75</v>
      </c>
      <c r="G117" s="29">
        <v>500</v>
      </c>
      <c r="H117" s="30">
        <f t="shared" si="8"/>
        <v>37500</v>
      </c>
      <c r="I117" s="5" t="s">
        <v>796</v>
      </c>
      <c r="J117" s="4"/>
      <c r="K117" s="4"/>
      <c r="L117" s="4"/>
      <c r="M117" s="4"/>
      <c r="N117" s="4"/>
      <c r="O117" s="4"/>
      <c r="P117" s="4"/>
      <c r="Q117" s="4"/>
      <c r="R117" s="4"/>
      <c r="S117" s="4"/>
      <c r="T117" s="4"/>
      <c r="U117" s="4"/>
      <c r="V117" s="4"/>
      <c r="W117" s="4"/>
      <c r="X117" s="4"/>
      <c r="Y117" s="4"/>
      <c r="Z117" s="4"/>
    </row>
    <row r="118" spans="1:26" ht="15" customHeight="1">
      <c r="A118" s="5" t="s">
        <v>797</v>
      </c>
      <c r="B118" s="5" t="s">
        <v>791</v>
      </c>
      <c r="C118" s="5" t="s">
        <v>798</v>
      </c>
      <c r="D118" s="5" t="s">
        <v>581</v>
      </c>
      <c r="E118" s="5" t="s">
        <v>475</v>
      </c>
      <c r="F118" s="17">
        <v>1</v>
      </c>
      <c r="G118" s="29">
        <v>18000</v>
      </c>
      <c r="H118" s="30">
        <f t="shared" si="8"/>
        <v>18000</v>
      </c>
      <c r="I118" s="5" t="s">
        <v>799</v>
      </c>
      <c r="J118" s="4"/>
      <c r="K118" s="4"/>
      <c r="L118" s="4"/>
      <c r="M118" s="4"/>
      <c r="N118" s="4"/>
      <c r="O118" s="4"/>
      <c r="P118" s="4"/>
      <c r="Q118" s="4"/>
      <c r="R118" s="4"/>
      <c r="S118" s="4"/>
      <c r="T118" s="4"/>
      <c r="U118" s="4"/>
      <c r="V118" s="4"/>
      <c r="W118" s="4"/>
      <c r="X118" s="4"/>
      <c r="Y118" s="4"/>
      <c r="Z118" s="4"/>
    </row>
    <row r="119" spans="1:26" ht="15" customHeight="1">
      <c r="A119" s="5" t="s">
        <v>800</v>
      </c>
      <c r="B119" s="5" t="s">
        <v>791</v>
      </c>
      <c r="C119" s="5" t="s">
        <v>801</v>
      </c>
      <c r="D119" s="5" t="s">
        <v>474</v>
      </c>
      <c r="E119" s="5" t="s">
        <v>475</v>
      </c>
      <c r="F119" s="17">
        <v>1</v>
      </c>
      <c r="G119" s="29">
        <v>30000</v>
      </c>
      <c r="H119" s="30">
        <f t="shared" si="8"/>
        <v>30000</v>
      </c>
      <c r="I119" s="5" t="s">
        <v>802</v>
      </c>
      <c r="J119" s="4"/>
      <c r="K119" s="4"/>
      <c r="L119" s="4"/>
      <c r="M119" s="4"/>
      <c r="N119" s="4"/>
      <c r="O119" s="4"/>
      <c r="P119" s="4"/>
      <c r="Q119" s="4"/>
      <c r="R119" s="4"/>
      <c r="S119" s="4"/>
      <c r="T119" s="4"/>
      <c r="U119" s="4"/>
      <c r="V119" s="4"/>
      <c r="W119" s="4"/>
      <c r="X119" s="4"/>
      <c r="Y119" s="4"/>
      <c r="Z119" s="4"/>
    </row>
    <row r="120" spans="1:26" ht="24" customHeight="1">
      <c r="A120" s="5" t="s">
        <v>803</v>
      </c>
      <c r="B120" s="5" t="s">
        <v>791</v>
      </c>
      <c r="C120" s="5" t="s">
        <v>804</v>
      </c>
      <c r="D120" s="5" t="s">
        <v>474</v>
      </c>
      <c r="E120" s="5" t="s">
        <v>475</v>
      </c>
      <c r="F120" s="17">
        <v>1</v>
      </c>
      <c r="G120" s="29">
        <v>65000</v>
      </c>
      <c r="H120" s="30">
        <f t="shared" si="8"/>
        <v>65000</v>
      </c>
      <c r="I120" s="5" t="s">
        <v>805</v>
      </c>
      <c r="J120" s="4"/>
      <c r="K120" s="4"/>
      <c r="L120" s="4"/>
      <c r="M120" s="4"/>
      <c r="N120" s="4"/>
      <c r="O120" s="4"/>
      <c r="P120" s="4"/>
      <c r="Q120" s="4"/>
      <c r="R120" s="4"/>
      <c r="S120" s="4"/>
      <c r="T120" s="4"/>
      <c r="U120" s="4"/>
      <c r="V120" s="4"/>
      <c r="W120" s="4"/>
      <c r="X120" s="4"/>
      <c r="Y120" s="4"/>
      <c r="Z120" s="4"/>
    </row>
    <row r="121" spans="1:26" ht="15" customHeight="1">
      <c r="A121" s="5" t="s">
        <v>806</v>
      </c>
      <c r="B121" s="5" t="s">
        <v>791</v>
      </c>
      <c r="C121" s="5" t="s">
        <v>807</v>
      </c>
      <c r="D121" s="5" t="s">
        <v>474</v>
      </c>
      <c r="E121" s="5" t="s">
        <v>475</v>
      </c>
      <c r="F121" s="17">
        <v>1</v>
      </c>
      <c r="G121" s="29">
        <v>12000</v>
      </c>
      <c r="H121" s="30">
        <f t="shared" si="8"/>
        <v>12000</v>
      </c>
      <c r="I121" s="5" t="s">
        <v>808</v>
      </c>
      <c r="J121" s="4"/>
      <c r="K121" s="4"/>
      <c r="L121" s="4"/>
      <c r="M121" s="4"/>
      <c r="N121" s="4"/>
      <c r="O121" s="4"/>
      <c r="P121" s="4"/>
      <c r="Q121" s="4"/>
      <c r="R121" s="4"/>
      <c r="S121" s="4"/>
      <c r="T121" s="4"/>
      <c r="U121" s="4"/>
      <c r="V121" s="4"/>
      <c r="W121" s="4"/>
      <c r="X121" s="4"/>
      <c r="Y121" s="4"/>
      <c r="Z121" s="4"/>
    </row>
    <row r="122" spans="1:26" ht="15" customHeight="1">
      <c r="A122" s="5" t="s">
        <v>809</v>
      </c>
      <c r="B122" s="5" t="s">
        <v>791</v>
      </c>
      <c r="C122" s="5" t="s">
        <v>810</v>
      </c>
      <c r="D122" s="5" t="s">
        <v>474</v>
      </c>
      <c r="E122" s="5" t="s">
        <v>475</v>
      </c>
      <c r="F122" s="17">
        <v>1</v>
      </c>
      <c r="G122" s="29">
        <v>26000</v>
      </c>
      <c r="H122" s="30">
        <f t="shared" si="8"/>
        <v>26000</v>
      </c>
      <c r="I122" s="5" t="s">
        <v>811</v>
      </c>
      <c r="J122" s="4"/>
      <c r="K122" s="4"/>
      <c r="L122" s="4"/>
      <c r="M122" s="4"/>
      <c r="N122" s="4"/>
      <c r="O122" s="4"/>
      <c r="P122" s="4"/>
      <c r="Q122" s="4"/>
      <c r="R122" s="4"/>
      <c r="S122" s="4"/>
      <c r="T122" s="4"/>
      <c r="U122" s="4"/>
      <c r="V122" s="4"/>
      <c r="W122" s="4"/>
      <c r="X122" s="4"/>
      <c r="Y122" s="4"/>
      <c r="Z122" s="4"/>
    </row>
    <row r="123" spans="1:26" ht="15" customHeight="1">
      <c r="A123" s="5" t="s">
        <v>812</v>
      </c>
      <c r="B123" s="5" t="s">
        <v>791</v>
      </c>
      <c r="C123" s="5" t="s">
        <v>813</v>
      </c>
      <c r="D123" s="5" t="s">
        <v>474</v>
      </c>
      <c r="E123" s="5" t="s">
        <v>475</v>
      </c>
      <c r="F123" s="17">
        <v>1</v>
      </c>
      <c r="G123" s="29">
        <v>30000</v>
      </c>
      <c r="H123" s="30">
        <f t="shared" si="8"/>
        <v>30000</v>
      </c>
      <c r="I123" s="5" t="s">
        <v>814</v>
      </c>
      <c r="J123" s="4"/>
      <c r="K123" s="4"/>
      <c r="L123" s="4"/>
      <c r="M123" s="4"/>
      <c r="N123" s="4"/>
      <c r="O123" s="4"/>
      <c r="P123" s="4"/>
      <c r="Q123" s="4"/>
      <c r="R123" s="4"/>
      <c r="S123" s="4"/>
      <c r="T123" s="4"/>
      <c r="U123" s="4"/>
      <c r="V123" s="4"/>
      <c r="W123" s="4"/>
      <c r="X123" s="4"/>
      <c r="Y123" s="4"/>
      <c r="Z123" s="4"/>
    </row>
    <row r="124" spans="1:26" ht="15" customHeight="1">
      <c r="A124" s="5" t="s">
        <v>815</v>
      </c>
      <c r="B124" s="5" t="s">
        <v>791</v>
      </c>
      <c r="C124" s="5" t="s">
        <v>816</v>
      </c>
      <c r="D124" s="5" t="s">
        <v>474</v>
      </c>
      <c r="E124" s="5" t="s">
        <v>475</v>
      </c>
      <c r="F124" s="17">
        <v>1</v>
      </c>
      <c r="G124" s="29">
        <v>24000</v>
      </c>
      <c r="H124" s="30">
        <f t="shared" si="8"/>
        <v>24000</v>
      </c>
      <c r="I124" s="5" t="s">
        <v>817</v>
      </c>
      <c r="J124" s="4"/>
      <c r="K124" s="4"/>
      <c r="L124" s="4"/>
      <c r="M124" s="4"/>
      <c r="N124" s="4"/>
      <c r="O124" s="4"/>
      <c r="P124" s="4"/>
      <c r="Q124" s="4"/>
      <c r="R124" s="4"/>
      <c r="S124" s="4"/>
      <c r="T124" s="4"/>
      <c r="U124" s="4"/>
      <c r="V124" s="4"/>
      <c r="W124" s="4"/>
      <c r="X124" s="4"/>
      <c r="Y124" s="4"/>
      <c r="Z124" s="4"/>
    </row>
    <row r="125" spans="1:26" ht="15" customHeight="1">
      <c r="A125" s="5" t="s">
        <v>818</v>
      </c>
      <c r="B125" s="5" t="s">
        <v>791</v>
      </c>
      <c r="C125" s="5" t="s">
        <v>819</v>
      </c>
      <c r="D125" s="5" t="s">
        <v>474</v>
      </c>
      <c r="E125" s="5" t="s">
        <v>475</v>
      </c>
      <c r="F125" s="17">
        <v>1</v>
      </c>
      <c r="G125" s="29">
        <v>11000</v>
      </c>
      <c r="H125" s="30">
        <f t="shared" si="8"/>
        <v>11000</v>
      </c>
      <c r="I125" s="5" t="s">
        <v>820</v>
      </c>
      <c r="J125" s="4"/>
      <c r="K125" s="4"/>
      <c r="L125" s="4"/>
      <c r="M125" s="4"/>
      <c r="N125" s="4"/>
      <c r="O125" s="4"/>
      <c r="P125" s="4"/>
      <c r="Q125" s="4"/>
      <c r="R125" s="4"/>
      <c r="S125" s="4"/>
      <c r="T125" s="4"/>
      <c r="U125" s="4"/>
      <c r="V125" s="4"/>
      <c r="W125" s="4"/>
      <c r="X125" s="4"/>
      <c r="Y125" s="4"/>
      <c r="Z125" s="4"/>
    </row>
    <row r="126" spans="1:26" ht="24" customHeight="1">
      <c r="A126" s="5" t="s">
        <v>821</v>
      </c>
      <c r="B126" s="5" t="s">
        <v>791</v>
      </c>
      <c r="C126" s="5" t="s">
        <v>822</v>
      </c>
      <c r="D126" s="5" t="s">
        <v>823</v>
      </c>
      <c r="E126" s="5" t="s">
        <v>475</v>
      </c>
      <c r="F126" s="17">
        <v>1</v>
      </c>
      <c r="G126" s="29">
        <v>140000</v>
      </c>
      <c r="H126" s="30">
        <f t="shared" si="8"/>
        <v>140000</v>
      </c>
      <c r="I126" s="5" t="s">
        <v>824</v>
      </c>
      <c r="J126" s="4"/>
      <c r="K126" s="4"/>
      <c r="L126" s="4"/>
      <c r="M126" s="4"/>
      <c r="N126" s="4"/>
      <c r="O126" s="4"/>
      <c r="P126" s="4"/>
      <c r="Q126" s="4"/>
      <c r="R126" s="4"/>
      <c r="S126" s="4"/>
      <c r="T126" s="4"/>
      <c r="U126" s="4"/>
      <c r="V126" s="4"/>
      <c r="W126" s="4"/>
      <c r="X126" s="4"/>
      <c r="Y126" s="4"/>
      <c r="Z126" s="4"/>
    </row>
    <row r="127" spans="1:26" ht="15" customHeight="1">
      <c r="A127" s="58" t="s">
        <v>36</v>
      </c>
      <c r="B127" s="58"/>
      <c r="C127" s="58"/>
      <c r="D127" s="58"/>
      <c r="E127" s="58"/>
      <c r="F127" s="59"/>
      <c r="G127" s="60"/>
      <c r="H127" s="32">
        <f>SUM(H116:H126)</f>
        <v>497500</v>
      </c>
      <c r="I127" s="31"/>
      <c r="J127" s="4"/>
      <c r="K127" s="4"/>
      <c r="L127" s="4"/>
      <c r="M127" s="4"/>
      <c r="N127" s="4"/>
      <c r="O127" s="4"/>
      <c r="P127" s="4"/>
      <c r="Q127" s="4"/>
      <c r="R127" s="4"/>
      <c r="S127" s="4"/>
      <c r="T127" s="4"/>
      <c r="U127" s="4"/>
      <c r="V127" s="4"/>
      <c r="W127" s="4"/>
      <c r="X127" s="4"/>
      <c r="Y127" s="4"/>
      <c r="Z127" s="4"/>
    </row>
    <row r="128" spans="1:26" ht="24" customHeight="1">
      <c r="A128" s="5" t="s">
        <v>825</v>
      </c>
      <c r="B128" s="5" t="s">
        <v>130</v>
      </c>
      <c r="C128" s="5" t="s">
        <v>826</v>
      </c>
      <c r="D128" s="5" t="s">
        <v>474</v>
      </c>
      <c r="E128" s="5" t="s">
        <v>475</v>
      </c>
      <c r="F128" s="17">
        <v>1</v>
      </c>
      <c r="G128" s="29">
        <v>9000</v>
      </c>
      <c r="H128" s="30">
        <f>F128*G128</f>
        <v>9000</v>
      </c>
      <c r="I128" s="5" t="s">
        <v>827</v>
      </c>
      <c r="J128" s="4"/>
      <c r="K128" s="4"/>
      <c r="L128" s="4"/>
      <c r="M128" s="4"/>
      <c r="N128" s="4"/>
      <c r="O128" s="4"/>
      <c r="P128" s="4"/>
      <c r="Q128" s="4"/>
      <c r="R128" s="4"/>
      <c r="S128" s="4"/>
      <c r="T128" s="4"/>
      <c r="U128" s="4"/>
      <c r="V128" s="4"/>
      <c r="W128" s="4"/>
      <c r="X128" s="4"/>
      <c r="Y128" s="4"/>
      <c r="Z128" s="4"/>
    </row>
    <row r="129" spans="1:26" ht="15" customHeight="1">
      <c r="A129" s="5" t="s">
        <v>828</v>
      </c>
      <c r="B129" s="5" t="s">
        <v>130</v>
      </c>
      <c r="C129" s="5" t="s">
        <v>829</v>
      </c>
      <c r="D129" s="5" t="s">
        <v>474</v>
      </c>
      <c r="E129" s="5" t="s">
        <v>475</v>
      </c>
      <c r="F129" s="17">
        <v>1</v>
      </c>
      <c r="G129" s="29">
        <v>30000</v>
      </c>
      <c r="H129" s="30">
        <f>F129*G129</f>
        <v>30000</v>
      </c>
      <c r="I129" s="5" t="s">
        <v>830</v>
      </c>
      <c r="J129" s="4"/>
      <c r="K129" s="4"/>
      <c r="L129" s="4"/>
      <c r="M129" s="4"/>
      <c r="N129" s="4"/>
      <c r="O129" s="4"/>
      <c r="P129" s="4"/>
      <c r="Q129" s="4"/>
      <c r="R129" s="4"/>
      <c r="S129" s="4"/>
      <c r="T129" s="4"/>
      <c r="U129" s="4"/>
      <c r="V129" s="4"/>
      <c r="W129" s="4"/>
      <c r="X129" s="4"/>
      <c r="Y129" s="4"/>
      <c r="Z129" s="4"/>
    </row>
    <row r="130" spans="1:26" ht="15" customHeight="1">
      <c r="A130" s="5" t="s">
        <v>831</v>
      </c>
      <c r="B130" s="5" t="s">
        <v>130</v>
      </c>
      <c r="C130" s="5" t="s">
        <v>832</v>
      </c>
      <c r="D130" s="5" t="s">
        <v>474</v>
      </c>
      <c r="E130" s="5" t="s">
        <v>475</v>
      </c>
      <c r="F130" s="17">
        <v>1</v>
      </c>
      <c r="G130" s="29">
        <v>12000</v>
      </c>
      <c r="H130" s="30">
        <f>F130*G130</f>
        <v>12000</v>
      </c>
      <c r="I130" s="5" t="s">
        <v>833</v>
      </c>
      <c r="J130" s="4"/>
      <c r="K130" s="4"/>
      <c r="L130" s="4"/>
      <c r="M130" s="4"/>
      <c r="N130" s="4"/>
      <c r="O130" s="4"/>
      <c r="P130" s="4"/>
      <c r="Q130" s="4"/>
      <c r="R130" s="4"/>
      <c r="S130" s="4"/>
      <c r="T130" s="4"/>
      <c r="U130" s="4"/>
      <c r="V130" s="4"/>
      <c r="W130" s="4"/>
      <c r="X130" s="4"/>
      <c r="Y130" s="4"/>
      <c r="Z130" s="4"/>
    </row>
    <row r="131" spans="1:26" ht="24" customHeight="1">
      <c r="A131" s="5" t="s">
        <v>834</v>
      </c>
      <c r="B131" s="5" t="s">
        <v>130</v>
      </c>
      <c r="C131" s="5" t="s">
        <v>835</v>
      </c>
      <c r="D131" s="5" t="s">
        <v>823</v>
      </c>
      <c r="E131" s="5" t="s">
        <v>475</v>
      </c>
      <c r="F131" s="17">
        <v>1</v>
      </c>
      <c r="G131" s="29">
        <v>30000</v>
      </c>
      <c r="H131" s="30">
        <f>F131*G131</f>
        <v>30000</v>
      </c>
      <c r="I131" s="5" t="s">
        <v>836</v>
      </c>
      <c r="J131" s="4"/>
      <c r="K131" s="4"/>
      <c r="L131" s="4"/>
      <c r="M131" s="4"/>
      <c r="N131" s="4"/>
      <c r="O131" s="4"/>
      <c r="P131" s="4"/>
      <c r="Q131" s="4"/>
      <c r="R131" s="4"/>
      <c r="S131" s="4"/>
      <c r="T131" s="4"/>
      <c r="U131" s="4"/>
      <c r="V131" s="4"/>
      <c r="W131" s="4"/>
      <c r="X131" s="4"/>
      <c r="Y131" s="4"/>
      <c r="Z131" s="4"/>
    </row>
    <row r="132" spans="1:26" ht="15" customHeight="1">
      <c r="A132" s="5" t="s">
        <v>837</v>
      </c>
      <c r="B132" s="5" t="s">
        <v>130</v>
      </c>
      <c r="C132" s="5" t="s">
        <v>838</v>
      </c>
      <c r="D132" s="5" t="s">
        <v>474</v>
      </c>
      <c r="E132" s="5" t="s">
        <v>475</v>
      </c>
      <c r="F132" s="17">
        <v>1</v>
      </c>
      <c r="G132" s="29">
        <v>3500</v>
      </c>
      <c r="H132" s="30">
        <f>F132*G132</f>
        <v>3500</v>
      </c>
      <c r="I132" s="5" t="s">
        <v>839</v>
      </c>
      <c r="J132" s="4"/>
      <c r="K132" s="4"/>
      <c r="L132" s="4"/>
      <c r="M132" s="4"/>
      <c r="N132" s="4"/>
      <c r="O132" s="4"/>
      <c r="P132" s="4"/>
      <c r="Q132" s="4"/>
      <c r="R132" s="4"/>
      <c r="S132" s="4"/>
      <c r="T132" s="4"/>
      <c r="U132" s="4"/>
      <c r="V132" s="4"/>
      <c r="W132" s="4"/>
      <c r="X132" s="4"/>
      <c r="Y132" s="4"/>
      <c r="Z132" s="4"/>
    </row>
    <row r="133" spans="1:26" ht="15" customHeight="1">
      <c r="A133" s="58" t="s">
        <v>840</v>
      </c>
      <c r="B133" s="58"/>
      <c r="C133" s="58"/>
      <c r="D133" s="58"/>
      <c r="E133" s="58"/>
      <c r="F133" s="59"/>
      <c r="G133" s="60"/>
      <c r="H133" s="32">
        <f>SUM(H128:H132)</f>
        <v>84500</v>
      </c>
      <c r="I133" s="31"/>
      <c r="J133" s="4"/>
      <c r="K133" s="4"/>
      <c r="L133" s="4"/>
      <c r="M133" s="4"/>
      <c r="N133" s="4"/>
      <c r="O133" s="4"/>
      <c r="P133" s="4"/>
      <c r="Q133" s="4"/>
      <c r="R133" s="4"/>
      <c r="S133" s="4"/>
      <c r="T133" s="4"/>
      <c r="U133" s="4"/>
      <c r="V133" s="4"/>
      <c r="W133" s="4"/>
      <c r="X133" s="4"/>
      <c r="Y133" s="4"/>
      <c r="Z133" s="4"/>
    </row>
    <row r="134" spans="1:26" ht="15" customHeight="1">
      <c r="A134" s="5" t="s">
        <v>841</v>
      </c>
      <c r="B134" s="5" t="s">
        <v>842</v>
      </c>
      <c r="C134" s="5" t="s">
        <v>843</v>
      </c>
      <c r="D134" s="5" t="s">
        <v>844</v>
      </c>
      <c r="E134" s="5" t="s">
        <v>475</v>
      </c>
      <c r="F134" s="17">
        <v>1</v>
      </c>
      <c r="G134" s="29">
        <v>70000</v>
      </c>
      <c r="H134" s="30">
        <f t="shared" ref="H134:H142" si="9">F134*G134</f>
        <v>70000</v>
      </c>
      <c r="I134" s="5" t="s">
        <v>845</v>
      </c>
      <c r="J134" s="4"/>
      <c r="K134" s="4"/>
      <c r="L134" s="4"/>
      <c r="M134" s="4"/>
      <c r="N134" s="4"/>
      <c r="O134" s="4"/>
      <c r="P134" s="4"/>
      <c r="Q134" s="4"/>
      <c r="R134" s="4"/>
      <c r="S134" s="4"/>
      <c r="T134" s="4"/>
      <c r="U134" s="4"/>
      <c r="V134" s="4"/>
      <c r="W134" s="4"/>
      <c r="X134" s="4"/>
      <c r="Y134" s="4"/>
      <c r="Z134" s="4"/>
    </row>
    <row r="135" spans="1:26" ht="15" customHeight="1">
      <c r="A135" s="5" t="s">
        <v>846</v>
      </c>
      <c r="B135" s="5" t="s">
        <v>842</v>
      </c>
      <c r="C135" s="5" t="s">
        <v>847</v>
      </c>
      <c r="D135" s="5" t="s">
        <v>844</v>
      </c>
      <c r="E135" s="5" t="s">
        <v>475</v>
      </c>
      <c r="F135" s="17">
        <v>1</v>
      </c>
      <c r="G135" s="29">
        <v>55000</v>
      </c>
      <c r="H135" s="30">
        <f t="shared" si="9"/>
        <v>55000</v>
      </c>
      <c r="I135" s="5" t="s">
        <v>848</v>
      </c>
      <c r="J135" s="4"/>
      <c r="K135" s="4"/>
      <c r="L135" s="4"/>
      <c r="M135" s="4"/>
      <c r="N135" s="4"/>
      <c r="O135" s="4"/>
      <c r="P135" s="4"/>
      <c r="Q135" s="4"/>
      <c r="R135" s="4"/>
      <c r="S135" s="4"/>
      <c r="T135" s="4"/>
      <c r="U135" s="4"/>
      <c r="V135" s="4"/>
      <c r="W135" s="4"/>
      <c r="X135" s="4"/>
      <c r="Y135" s="4"/>
      <c r="Z135" s="4"/>
    </row>
    <row r="136" spans="1:26" ht="24" customHeight="1">
      <c r="A136" s="5" t="s">
        <v>849</v>
      </c>
      <c r="B136" s="5" t="s">
        <v>842</v>
      </c>
      <c r="C136" s="5" t="s">
        <v>850</v>
      </c>
      <c r="D136" s="5" t="s">
        <v>474</v>
      </c>
      <c r="E136" s="5" t="s">
        <v>475</v>
      </c>
      <c r="F136" s="17">
        <v>1</v>
      </c>
      <c r="G136" s="29">
        <v>45000</v>
      </c>
      <c r="H136" s="30">
        <f t="shared" si="9"/>
        <v>45000</v>
      </c>
      <c r="I136" s="5" t="s">
        <v>851</v>
      </c>
      <c r="J136" s="4"/>
      <c r="K136" s="4"/>
      <c r="L136" s="4"/>
      <c r="M136" s="4"/>
      <c r="N136" s="4"/>
      <c r="O136" s="4"/>
      <c r="P136" s="4"/>
      <c r="Q136" s="4"/>
      <c r="R136" s="4"/>
      <c r="S136" s="4"/>
      <c r="T136" s="4"/>
      <c r="U136" s="4"/>
      <c r="V136" s="4"/>
      <c r="W136" s="4"/>
      <c r="X136" s="4"/>
      <c r="Y136" s="4"/>
      <c r="Z136" s="4"/>
    </row>
    <row r="137" spans="1:26" ht="24" customHeight="1">
      <c r="A137" s="5" t="s">
        <v>852</v>
      </c>
      <c r="B137" s="5" t="s">
        <v>842</v>
      </c>
      <c r="C137" s="5" t="s">
        <v>853</v>
      </c>
      <c r="D137" s="5" t="s">
        <v>474</v>
      </c>
      <c r="E137" s="5" t="s">
        <v>475</v>
      </c>
      <c r="F137" s="17">
        <v>1</v>
      </c>
      <c r="G137" s="29">
        <v>50000</v>
      </c>
      <c r="H137" s="30">
        <f t="shared" si="9"/>
        <v>50000</v>
      </c>
      <c r="I137" s="5" t="s">
        <v>854</v>
      </c>
      <c r="J137" s="4"/>
      <c r="K137" s="4"/>
      <c r="L137" s="4"/>
      <c r="M137" s="4"/>
      <c r="N137" s="4"/>
      <c r="O137" s="4"/>
      <c r="P137" s="4"/>
      <c r="Q137" s="4"/>
      <c r="R137" s="4"/>
      <c r="S137" s="4"/>
      <c r="T137" s="4"/>
      <c r="U137" s="4"/>
      <c r="V137" s="4"/>
      <c r="W137" s="4"/>
      <c r="X137" s="4"/>
      <c r="Y137" s="4"/>
      <c r="Z137" s="4"/>
    </row>
    <row r="138" spans="1:26" ht="15" customHeight="1">
      <c r="A138" s="5" t="s">
        <v>855</v>
      </c>
      <c r="B138" s="5" t="s">
        <v>842</v>
      </c>
      <c r="C138" s="5" t="s">
        <v>856</v>
      </c>
      <c r="D138" s="5" t="s">
        <v>474</v>
      </c>
      <c r="E138" s="5" t="s">
        <v>475</v>
      </c>
      <c r="F138" s="17">
        <v>1</v>
      </c>
      <c r="G138" s="29">
        <v>20000</v>
      </c>
      <c r="H138" s="30">
        <f t="shared" si="9"/>
        <v>20000</v>
      </c>
      <c r="I138" s="5" t="s">
        <v>857</v>
      </c>
      <c r="J138" s="4"/>
      <c r="K138" s="4"/>
      <c r="L138" s="4"/>
      <c r="M138" s="4"/>
      <c r="N138" s="4"/>
      <c r="O138" s="4"/>
      <c r="P138" s="4"/>
      <c r="Q138" s="4"/>
      <c r="R138" s="4"/>
      <c r="S138" s="4"/>
      <c r="T138" s="4"/>
      <c r="U138" s="4"/>
      <c r="V138" s="4"/>
      <c r="W138" s="4"/>
      <c r="X138" s="4"/>
      <c r="Y138" s="4"/>
      <c r="Z138" s="4"/>
    </row>
    <row r="139" spans="1:26" ht="24" customHeight="1">
      <c r="A139" s="5" t="s">
        <v>858</v>
      </c>
      <c r="B139" s="5" t="s">
        <v>842</v>
      </c>
      <c r="C139" s="5" t="s">
        <v>859</v>
      </c>
      <c r="D139" s="5" t="s">
        <v>474</v>
      </c>
      <c r="E139" s="5" t="s">
        <v>475</v>
      </c>
      <c r="F139" s="17">
        <v>1</v>
      </c>
      <c r="G139" s="29">
        <v>22000</v>
      </c>
      <c r="H139" s="30">
        <f t="shared" si="9"/>
        <v>22000</v>
      </c>
      <c r="I139" s="5" t="s">
        <v>860</v>
      </c>
      <c r="J139" s="4"/>
      <c r="K139" s="4"/>
      <c r="L139" s="4"/>
      <c r="M139" s="4"/>
      <c r="N139" s="4"/>
      <c r="O139" s="4"/>
      <c r="P139" s="4"/>
      <c r="Q139" s="4"/>
      <c r="R139" s="4"/>
      <c r="S139" s="4"/>
      <c r="T139" s="4"/>
      <c r="U139" s="4"/>
      <c r="V139" s="4"/>
      <c r="W139" s="4"/>
      <c r="X139" s="4"/>
      <c r="Y139" s="4"/>
      <c r="Z139" s="4"/>
    </row>
    <row r="140" spans="1:26" ht="15" customHeight="1">
      <c r="A140" s="5" t="s">
        <v>861</v>
      </c>
      <c r="B140" s="5" t="s">
        <v>842</v>
      </c>
      <c r="C140" s="5" t="s">
        <v>862</v>
      </c>
      <c r="D140" s="5" t="s">
        <v>844</v>
      </c>
      <c r="E140" s="5" t="s">
        <v>475</v>
      </c>
      <c r="F140" s="17">
        <v>1</v>
      </c>
      <c r="G140" s="29">
        <v>18000</v>
      </c>
      <c r="H140" s="30">
        <f t="shared" si="9"/>
        <v>18000</v>
      </c>
      <c r="I140" s="5" t="s">
        <v>863</v>
      </c>
      <c r="J140" s="4"/>
      <c r="K140" s="4"/>
      <c r="L140" s="4"/>
      <c r="M140" s="4"/>
      <c r="N140" s="4"/>
      <c r="O140" s="4"/>
      <c r="P140" s="4"/>
      <c r="Q140" s="4"/>
      <c r="R140" s="4"/>
      <c r="S140" s="4"/>
      <c r="T140" s="4"/>
      <c r="U140" s="4"/>
      <c r="V140" s="4"/>
      <c r="W140" s="4"/>
      <c r="X140" s="4"/>
      <c r="Y140" s="4"/>
      <c r="Z140" s="4"/>
    </row>
    <row r="141" spans="1:26" ht="15" customHeight="1">
      <c r="A141" s="5" t="s">
        <v>864</v>
      </c>
      <c r="B141" s="5" t="s">
        <v>842</v>
      </c>
      <c r="C141" s="5" t="s">
        <v>865</v>
      </c>
      <c r="D141" s="5" t="s">
        <v>474</v>
      </c>
      <c r="E141" s="5" t="s">
        <v>475</v>
      </c>
      <c r="F141" s="17">
        <v>1</v>
      </c>
      <c r="G141" s="29">
        <v>15000</v>
      </c>
      <c r="H141" s="30">
        <f t="shared" si="9"/>
        <v>15000</v>
      </c>
      <c r="I141" s="5" t="s">
        <v>866</v>
      </c>
      <c r="J141" s="4"/>
      <c r="K141" s="4"/>
      <c r="L141" s="4"/>
      <c r="M141" s="4"/>
      <c r="N141" s="4"/>
      <c r="O141" s="4"/>
      <c r="P141" s="4"/>
      <c r="Q141" s="4"/>
      <c r="R141" s="4"/>
      <c r="S141" s="4"/>
      <c r="T141" s="4"/>
      <c r="U141" s="4"/>
      <c r="V141" s="4"/>
      <c r="W141" s="4"/>
      <c r="X141" s="4"/>
      <c r="Y141" s="4"/>
      <c r="Z141" s="4"/>
    </row>
    <row r="142" spans="1:26" ht="15" customHeight="1">
      <c r="A142" s="5" t="s">
        <v>867</v>
      </c>
      <c r="B142" s="5" t="s">
        <v>842</v>
      </c>
      <c r="C142" s="5" t="s">
        <v>868</v>
      </c>
      <c r="D142" s="5" t="s">
        <v>869</v>
      </c>
      <c r="E142" s="5" t="s">
        <v>475</v>
      </c>
      <c r="F142" s="17">
        <v>1</v>
      </c>
      <c r="G142" s="29">
        <v>60000</v>
      </c>
      <c r="H142" s="30">
        <f t="shared" si="9"/>
        <v>60000</v>
      </c>
      <c r="I142" s="5" t="s">
        <v>870</v>
      </c>
      <c r="J142" s="4"/>
      <c r="K142" s="4"/>
      <c r="L142" s="4"/>
      <c r="M142" s="4"/>
      <c r="N142" s="4"/>
      <c r="O142" s="4"/>
      <c r="P142" s="4"/>
      <c r="Q142" s="4"/>
      <c r="R142" s="4"/>
      <c r="S142" s="4"/>
      <c r="T142" s="4"/>
      <c r="U142" s="4"/>
      <c r="V142" s="4"/>
      <c r="W142" s="4"/>
      <c r="X142" s="4"/>
      <c r="Y142" s="4"/>
      <c r="Z142" s="4"/>
    </row>
    <row r="143" spans="1:26" ht="15" customHeight="1">
      <c r="A143" s="61" t="s">
        <v>871</v>
      </c>
      <c r="B143" s="61"/>
      <c r="C143" s="61"/>
      <c r="D143" s="61"/>
      <c r="E143" s="61"/>
      <c r="F143" s="61"/>
      <c r="G143" s="62"/>
      <c r="H143" s="35">
        <f>SUM(H134:H142)</f>
        <v>355000</v>
      </c>
      <c r="I143" s="34"/>
      <c r="J143" s="4"/>
      <c r="K143" s="4"/>
      <c r="L143" s="4"/>
      <c r="M143" s="4"/>
      <c r="N143" s="4"/>
      <c r="O143" s="4"/>
      <c r="P143" s="4"/>
      <c r="Q143" s="4"/>
      <c r="R143" s="4"/>
      <c r="S143" s="4"/>
      <c r="T143" s="4"/>
      <c r="U143" s="4"/>
      <c r="V143" s="4"/>
      <c r="W143" s="4"/>
      <c r="X143" s="4"/>
      <c r="Y143" s="4"/>
      <c r="Z143" s="4"/>
    </row>
    <row r="144" spans="1:26" ht="15" customHeight="1">
      <c r="A144" s="52" t="s">
        <v>872</v>
      </c>
      <c r="B144" s="52"/>
      <c r="C144" s="52"/>
      <c r="D144" s="52"/>
      <c r="E144" s="52"/>
      <c r="F144" s="52"/>
      <c r="G144" s="53"/>
      <c r="H144" s="36">
        <f>H22+H24+H34+H43+H49+H54+H66+H75+H85+H95+H106+H115+H127+H133+H143</f>
        <v>8234414</v>
      </c>
      <c r="I144" s="24"/>
      <c r="J144" s="4"/>
      <c r="K144" s="4"/>
      <c r="L144" s="4"/>
      <c r="M144" s="4"/>
      <c r="N144" s="4"/>
      <c r="O144" s="4"/>
      <c r="P144" s="4"/>
      <c r="Q144" s="4"/>
      <c r="R144" s="4"/>
      <c r="S144" s="4"/>
      <c r="T144" s="4"/>
      <c r="U144" s="4"/>
      <c r="V144" s="4"/>
      <c r="W144" s="4"/>
      <c r="X144" s="4"/>
      <c r="Y144" s="4"/>
      <c r="Z144" s="4"/>
    </row>
    <row r="145" spans="1:26" ht="15" customHeight="1">
      <c r="A145" s="52" t="s">
        <v>106</v>
      </c>
      <c r="B145" s="52"/>
      <c r="C145" s="52"/>
      <c r="D145" s="52"/>
      <c r="E145" s="52"/>
      <c r="F145" s="52"/>
      <c r="G145" s="53"/>
      <c r="H145" s="37">
        <f>SUMIF($D$13:$D$142,"Cast payroll",$H$13:$H$142)*Assumptions!F12</f>
        <v>192594.63500000001</v>
      </c>
      <c r="I145" s="24"/>
      <c r="J145" s="4"/>
      <c r="K145" s="4"/>
      <c r="L145" s="4"/>
      <c r="M145" s="4"/>
      <c r="N145" s="4"/>
      <c r="O145" s="4"/>
      <c r="P145" s="4"/>
      <c r="Q145" s="4"/>
      <c r="R145" s="4"/>
      <c r="S145" s="4"/>
      <c r="T145" s="4"/>
      <c r="U145" s="4"/>
      <c r="V145" s="4"/>
      <c r="W145" s="4"/>
      <c r="X145" s="4"/>
      <c r="Y145" s="4"/>
      <c r="Z145" s="4"/>
    </row>
    <row r="146" spans="1:26" ht="15" customHeight="1">
      <c r="A146" s="52" t="s">
        <v>873</v>
      </c>
      <c r="B146" s="52"/>
      <c r="C146" s="52"/>
      <c r="D146" s="52"/>
      <c r="E146" s="52"/>
      <c r="F146" s="52"/>
      <c r="G146" s="53"/>
      <c r="H146" s="37">
        <f>SUMIF($D$13:$D$142,"Crew payroll",$H$13:$H$142)*Assumptions!F13</f>
        <v>388345.75</v>
      </c>
      <c r="I146" s="24"/>
      <c r="J146" s="4"/>
      <c r="K146" s="4"/>
      <c r="L146" s="4"/>
      <c r="M146" s="4"/>
      <c r="N146" s="4"/>
      <c r="O146" s="4"/>
      <c r="P146" s="4"/>
      <c r="Q146" s="4"/>
      <c r="R146" s="4"/>
      <c r="S146" s="4"/>
      <c r="T146" s="4"/>
      <c r="U146" s="4"/>
      <c r="V146" s="4"/>
      <c r="W146" s="4"/>
      <c r="X146" s="4"/>
      <c r="Y146" s="4"/>
      <c r="Z146" s="4"/>
    </row>
    <row r="147" spans="1:26" ht="15" customHeight="1">
      <c r="A147" s="52" t="s">
        <v>112</v>
      </c>
      <c r="B147" s="52"/>
      <c r="C147" s="52"/>
      <c r="D147" s="52"/>
      <c r="E147" s="52"/>
      <c r="F147" s="52"/>
      <c r="G147" s="53"/>
      <c r="H147" s="37">
        <f>(SUMIF($D$13:$D$142,"Cast payroll",$H$13:$H$142)+SUMIF($D$13:$D$142,"Crew payroll",$H$13:$H$142))*Assumptions!F14</f>
        <v>88191.42</v>
      </c>
      <c r="I147" s="24"/>
      <c r="J147" s="4"/>
      <c r="K147" s="4"/>
      <c r="L147" s="4"/>
      <c r="M147" s="4"/>
      <c r="N147" s="4"/>
      <c r="O147" s="4"/>
      <c r="P147" s="4"/>
      <c r="Q147" s="4"/>
      <c r="R147" s="4"/>
      <c r="S147" s="4"/>
      <c r="T147" s="4"/>
      <c r="U147" s="4"/>
      <c r="V147" s="4"/>
      <c r="W147" s="4"/>
      <c r="X147" s="4"/>
      <c r="Y147" s="4"/>
      <c r="Z147" s="4"/>
    </row>
    <row r="148" spans="1:26" ht="15" customHeight="1">
      <c r="A148" s="52" t="s">
        <v>874</v>
      </c>
      <c r="B148" s="52"/>
      <c r="C148" s="52"/>
      <c r="D148" s="52"/>
      <c r="E148" s="52"/>
      <c r="F148" s="52"/>
      <c r="G148" s="53"/>
      <c r="H148" s="37">
        <f>SUM(H144:H147)</f>
        <v>8903545.8049999997</v>
      </c>
      <c r="I148" s="24"/>
      <c r="J148" s="4"/>
      <c r="K148" s="4"/>
      <c r="L148" s="4"/>
      <c r="M148" s="4"/>
      <c r="N148" s="4"/>
      <c r="O148" s="4"/>
      <c r="P148" s="4"/>
      <c r="Q148" s="4"/>
      <c r="R148" s="4"/>
      <c r="S148" s="4"/>
      <c r="T148" s="4"/>
      <c r="U148" s="4"/>
      <c r="V148" s="4"/>
      <c r="W148" s="4"/>
      <c r="X148" s="4"/>
      <c r="Y148" s="4"/>
      <c r="Z148" s="4"/>
    </row>
    <row r="149" spans="1:26" ht="15" customHeight="1">
      <c r="A149" s="52" t="s">
        <v>119</v>
      </c>
      <c r="B149" s="52"/>
      <c r="C149" s="52"/>
      <c r="D149" s="52"/>
      <c r="E149" s="52"/>
      <c r="F149" s="52"/>
      <c r="G149" s="53"/>
      <c r="H149" s="37">
        <f>H148*Assumptions!F16</f>
        <v>0</v>
      </c>
      <c r="I149" s="24"/>
      <c r="J149" s="4"/>
      <c r="K149" s="4"/>
      <c r="L149" s="4"/>
      <c r="M149" s="4"/>
      <c r="N149" s="4"/>
      <c r="O149" s="4"/>
      <c r="P149" s="4"/>
      <c r="Q149" s="4"/>
      <c r="R149" s="4"/>
      <c r="S149" s="4"/>
      <c r="T149" s="4"/>
      <c r="U149" s="4"/>
      <c r="V149" s="4"/>
      <c r="W149" s="4"/>
      <c r="X149" s="4"/>
      <c r="Y149" s="4"/>
      <c r="Z149" s="4"/>
    </row>
    <row r="150" spans="1:26" ht="15" customHeight="1">
      <c r="A150" s="54" t="s">
        <v>875</v>
      </c>
      <c r="B150" s="54"/>
      <c r="C150" s="54"/>
      <c r="D150" s="54"/>
      <c r="E150" s="54"/>
      <c r="F150" s="54"/>
      <c r="G150" s="55"/>
      <c r="H150" s="39">
        <f>(H148+H149)*Assumptions!F15</f>
        <v>712283.66440000001</v>
      </c>
      <c r="I150" s="38"/>
      <c r="J150" s="4"/>
      <c r="K150" s="4"/>
      <c r="L150" s="4"/>
      <c r="M150" s="4"/>
      <c r="N150" s="4"/>
      <c r="O150" s="4"/>
      <c r="P150" s="4"/>
      <c r="Q150" s="4"/>
      <c r="R150" s="4"/>
      <c r="S150" s="4"/>
      <c r="T150" s="4"/>
      <c r="U150" s="4"/>
      <c r="V150" s="4"/>
      <c r="W150" s="4"/>
      <c r="X150" s="4"/>
      <c r="Y150" s="4"/>
      <c r="Z150" s="4"/>
    </row>
    <row r="151" spans="1:26" ht="15" customHeight="1">
      <c r="A151" s="56" t="s">
        <v>876</v>
      </c>
      <c r="B151" s="56"/>
      <c r="C151" s="56"/>
      <c r="D151" s="56"/>
      <c r="E151" s="56"/>
      <c r="F151" s="56"/>
      <c r="G151" s="57"/>
      <c r="H151" s="41">
        <f>H148+H149+H150</f>
        <v>9615829.4693999998</v>
      </c>
      <c r="I151" s="40"/>
      <c r="J151" s="4"/>
      <c r="K151" s="4"/>
      <c r="L151" s="4"/>
      <c r="M151" s="4"/>
      <c r="N151" s="4"/>
      <c r="O151" s="4"/>
      <c r="P151" s="4"/>
      <c r="Q151" s="4"/>
      <c r="R151" s="4"/>
      <c r="S151" s="4"/>
      <c r="T151" s="4"/>
      <c r="U151" s="4"/>
      <c r="V151" s="4"/>
      <c r="W151" s="4"/>
      <c r="X151" s="4"/>
      <c r="Y151" s="4"/>
      <c r="Z151" s="4"/>
    </row>
    <row r="152" spans="1:26">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spans="1:26">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spans="1:26">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spans="1:26">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spans="1:26">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spans="1:26">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spans="1:26">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spans="1:26">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spans="1:26">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spans="1:26">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spans="1:26">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spans="1:26">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spans="1:26">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spans="1:26">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spans="1:26">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spans="1:26">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spans="1:26">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spans="1:26">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spans="1:26">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spans="1:26">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spans="1:26">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spans="1:26">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spans="1:26">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spans="1:26">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spans="1:26">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spans="1:26">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spans="1:26">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spans="1:26">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spans="1:26">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spans="1:26">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spans="1:26">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spans="1:26">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spans="1:26">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spans="1:26">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spans="1:26">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spans="1:26">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spans="1:26">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spans="1:26">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spans="1:26">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spans="1:26">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spans="1:26">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spans="1:26">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spans="1:26">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spans="1:26">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spans="1:26">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spans="1:26">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spans="1:26">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spans="1:26">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spans="1:26">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spans="1:26">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spans="1:26">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spans="1:26">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spans="1:26">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spans="1:26">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spans="1:26">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spans="1:26">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spans="1:26">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spans="1:26">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spans="1:26">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spans="1:26">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spans="1:26">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spans="1:26">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spans="1:26">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spans="1:26">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spans="1:26">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spans="1:26">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spans="1:26">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spans="1:26">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spans="1:26">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spans="1:26">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spans="1:26">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spans="1:26">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spans="1:26">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spans="1:26">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spans="1:26">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spans="1:26">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spans="1:26">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spans="1:26">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spans="1:26">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spans="1:26">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spans="1:26">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spans="1:26">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spans="1:26">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spans="1:26">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spans="1:26">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spans="1:26">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spans="1:26">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spans="1:26">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spans="1:26">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spans="1:26">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spans="1:26">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spans="1:26">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spans="1:26">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spans="1:26">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spans="1:26">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spans="1:26">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spans="1:26">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spans="1:26">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spans="1:26">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sheetData>
  <mergeCells count="25">
    <mergeCell ref="A1:I1"/>
    <mergeCell ref="A2:I2"/>
    <mergeCell ref="A22:G22"/>
    <mergeCell ref="A24:G24"/>
    <mergeCell ref="A34:G34"/>
    <mergeCell ref="A43:G43"/>
    <mergeCell ref="A49:G49"/>
    <mergeCell ref="A54:G54"/>
    <mergeCell ref="A66:G66"/>
    <mergeCell ref="A75:G75"/>
    <mergeCell ref="A85:G85"/>
    <mergeCell ref="A95:G95"/>
    <mergeCell ref="A106:G106"/>
    <mergeCell ref="A115:G115"/>
    <mergeCell ref="A127:G127"/>
    <mergeCell ref="A133:G133"/>
    <mergeCell ref="A143:G143"/>
    <mergeCell ref="A144:G144"/>
    <mergeCell ref="A145:G145"/>
    <mergeCell ref="A146:G146"/>
    <mergeCell ref="A147:G147"/>
    <mergeCell ref="A148:G148"/>
    <mergeCell ref="A149:G149"/>
    <mergeCell ref="A150:G150"/>
    <mergeCell ref="A151:G151"/>
  </mergeCells>
  <conditionalFormatting sqref="B8">
    <cfRule type="containsText" dxfId="7" priority="1" operator="containsText" text="WITHIN"/>
    <cfRule type="containsText" dxfId="6" priority="2" operator="containsText" text="REVIEW"/>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250"/>
  <sheetViews>
    <sheetView showGridLines="0" workbookViewId="0">
      <selection sqref="A1:I1"/>
    </sheetView>
  </sheetViews>
  <sheetFormatPr defaultRowHeight="14"/>
  <cols>
    <col min="1" max="1" width="12" customWidth="1"/>
    <col min="2" max="2" width="28" customWidth="1"/>
    <col min="3" max="3" width="43" customWidth="1"/>
    <col min="4" max="4" width="23" customWidth="1"/>
    <col min="5" max="5" width="17" customWidth="1"/>
    <col min="6" max="8" width="14" customWidth="1"/>
    <col min="9" max="9" width="52" customWidth="1"/>
  </cols>
  <sheetData>
    <row r="1" spans="1:26" ht="30" customHeight="1">
      <c r="A1" s="44" t="s">
        <v>881</v>
      </c>
      <c r="B1" s="44"/>
      <c r="C1" s="44"/>
      <c r="D1" s="44"/>
      <c r="E1" s="44"/>
      <c r="F1" s="44"/>
      <c r="G1" s="44"/>
      <c r="H1" s="44"/>
      <c r="I1" s="44"/>
      <c r="J1" s="4"/>
      <c r="K1" s="4"/>
      <c r="L1" s="4"/>
      <c r="M1" s="4"/>
      <c r="N1" s="4"/>
      <c r="O1" s="4"/>
      <c r="P1" s="4"/>
      <c r="Q1" s="4"/>
      <c r="R1" s="4"/>
      <c r="S1" s="4"/>
      <c r="T1" s="4"/>
      <c r="U1" s="4"/>
      <c r="V1" s="4"/>
      <c r="W1" s="4"/>
      <c r="X1" s="4"/>
      <c r="Y1" s="4"/>
      <c r="Z1" s="4"/>
    </row>
    <row r="2" spans="1:26" ht="36" customHeight="1">
      <c r="A2" s="45" t="s">
        <v>882</v>
      </c>
      <c r="B2" s="45"/>
      <c r="C2" s="45"/>
      <c r="D2" s="45"/>
      <c r="E2" s="45"/>
      <c r="F2" s="45"/>
      <c r="G2" s="45"/>
      <c r="H2" s="45"/>
      <c r="I2" s="45"/>
      <c r="J2" s="4"/>
      <c r="K2" s="4"/>
      <c r="L2" s="4"/>
      <c r="M2" s="4"/>
      <c r="N2" s="4"/>
      <c r="O2" s="4"/>
      <c r="P2" s="4"/>
      <c r="Q2" s="4"/>
      <c r="R2" s="4"/>
      <c r="S2" s="4"/>
      <c r="T2" s="4"/>
      <c r="U2" s="4"/>
      <c r="V2" s="4"/>
      <c r="W2" s="4"/>
      <c r="X2" s="4"/>
      <c r="Y2" s="4"/>
      <c r="Z2" s="4"/>
    </row>
    <row r="3" spans="1:26">
      <c r="A3" s="4"/>
      <c r="B3" s="4"/>
      <c r="C3" s="4"/>
      <c r="D3" s="4"/>
      <c r="E3" s="4"/>
      <c r="F3" s="4"/>
      <c r="G3" s="4"/>
      <c r="H3" s="4"/>
      <c r="I3" s="4"/>
      <c r="J3" s="4"/>
      <c r="K3" s="4"/>
      <c r="L3" s="4"/>
      <c r="M3" s="4"/>
      <c r="N3" s="4"/>
      <c r="O3" s="4"/>
      <c r="P3" s="4"/>
      <c r="Q3" s="4"/>
      <c r="R3" s="4"/>
      <c r="S3" s="4"/>
      <c r="T3" s="4"/>
      <c r="U3" s="4"/>
      <c r="V3" s="4"/>
      <c r="W3" s="4"/>
      <c r="X3" s="4"/>
      <c r="Y3" s="4"/>
      <c r="Z3" s="4"/>
    </row>
    <row r="4" spans="1:26" ht="15" customHeight="1">
      <c r="A4" s="24" t="s">
        <v>1</v>
      </c>
      <c r="B4" s="25" t="s">
        <v>20</v>
      </c>
      <c r="C4" s="4"/>
      <c r="D4" s="4"/>
      <c r="E4" s="4"/>
      <c r="F4" s="4"/>
      <c r="G4" s="4"/>
      <c r="H4" s="4"/>
      <c r="I4" s="4"/>
      <c r="J4" s="4"/>
      <c r="K4" s="4"/>
      <c r="L4" s="4"/>
      <c r="M4" s="4"/>
      <c r="N4" s="4"/>
      <c r="O4" s="4"/>
      <c r="P4" s="4"/>
      <c r="Q4" s="4"/>
      <c r="R4" s="4"/>
      <c r="S4" s="4"/>
      <c r="T4" s="4"/>
      <c r="U4" s="4"/>
      <c r="V4" s="4"/>
      <c r="W4" s="4"/>
      <c r="X4" s="4"/>
      <c r="Y4" s="4"/>
      <c r="Z4" s="4"/>
    </row>
    <row r="5" spans="1:26" ht="15" customHeight="1">
      <c r="A5" s="24" t="s">
        <v>3</v>
      </c>
      <c r="B5" s="26">
        <v>45</v>
      </c>
      <c r="C5" s="4"/>
      <c r="D5" s="4"/>
      <c r="E5" s="4"/>
      <c r="F5" s="4"/>
      <c r="G5" s="4"/>
      <c r="H5" s="4"/>
      <c r="I5" s="4"/>
      <c r="J5" s="4"/>
      <c r="K5" s="4"/>
      <c r="L5" s="4"/>
      <c r="M5" s="4"/>
      <c r="N5" s="4"/>
      <c r="O5" s="4"/>
      <c r="P5" s="4"/>
      <c r="Q5" s="4"/>
      <c r="R5" s="4"/>
      <c r="S5" s="4"/>
      <c r="T5" s="4"/>
      <c r="U5" s="4"/>
      <c r="V5" s="4"/>
      <c r="W5" s="4"/>
      <c r="X5" s="4"/>
      <c r="Y5" s="4"/>
      <c r="Z5" s="4"/>
    </row>
    <row r="6" spans="1:26" ht="60" customHeight="1">
      <c r="A6" s="24" t="s">
        <v>459</v>
      </c>
      <c r="B6" s="25" t="s">
        <v>22</v>
      </c>
      <c r="C6" s="4"/>
      <c r="D6" s="4"/>
      <c r="E6" s="4"/>
      <c r="F6" s="4"/>
      <c r="G6" s="4"/>
      <c r="H6" s="4"/>
      <c r="I6" s="4"/>
      <c r="J6" s="4"/>
      <c r="K6" s="4"/>
      <c r="L6" s="4"/>
      <c r="M6" s="4"/>
      <c r="N6" s="4"/>
      <c r="O6" s="4"/>
      <c r="P6" s="4"/>
      <c r="Q6" s="4"/>
      <c r="R6" s="4"/>
      <c r="S6" s="4"/>
      <c r="T6" s="4"/>
      <c r="U6" s="4"/>
      <c r="V6" s="4"/>
      <c r="W6" s="4"/>
      <c r="X6" s="4"/>
      <c r="Y6" s="4"/>
      <c r="Z6" s="4"/>
    </row>
    <row r="7" spans="1:26" ht="15" customHeight="1">
      <c r="A7" s="24" t="s">
        <v>460</v>
      </c>
      <c r="B7" s="27">
        <v>35000000</v>
      </c>
      <c r="C7" s="4"/>
      <c r="D7" s="4"/>
      <c r="E7" s="4"/>
      <c r="F7" s="4"/>
      <c r="G7" s="4"/>
      <c r="H7" s="4"/>
      <c r="I7" s="4"/>
      <c r="J7" s="4"/>
      <c r="K7" s="4"/>
      <c r="L7" s="4"/>
      <c r="M7" s="4"/>
      <c r="N7" s="4"/>
      <c r="O7" s="4"/>
      <c r="P7" s="4"/>
      <c r="Q7" s="4"/>
      <c r="R7" s="4"/>
      <c r="S7" s="4"/>
      <c r="T7" s="4"/>
      <c r="U7" s="4"/>
      <c r="V7" s="4"/>
      <c r="W7" s="4"/>
      <c r="X7" s="4"/>
      <c r="Y7" s="4"/>
      <c r="Z7" s="4"/>
    </row>
    <row r="8" spans="1:26" ht="15" customHeight="1">
      <c r="A8" s="24" t="s">
        <v>461</v>
      </c>
      <c r="B8" s="27" t="str">
        <f>IF(B9&lt;=B7,"WITHIN STATED RANGE","RECLASSIFY / REVIEW")</f>
        <v>WITHIN STATED RANGE</v>
      </c>
      <c r="C8" s="4"/>
      <c r="D8" s="4"/>
      <c r="E8" s="4"/>
      <c r="F8" s="4"/>
      <c r="G8" s="4"/>
      <c r="H8" s="4"/>
      <c r="I8" s="4"/>
      <c r="J8" s="4"/>
      <c r="K8" s="4"/>
      <c r="L8" s="4"/>
      <c r="M8" s="4"/>
      <c r="N8" s="4"/>
      <c r="O8" s="4"/>
      <c r="P8" s="4"/>
      <c r="Q8" s="4"/>
      <c r="R8" s="4"/>
      <c r="S8" s="4"/>
      <c r="T8" s="4"/>
      <c r="U8" s="4"/>
      <c r="V8" s="4"/>
      <c r="W8" s="4"/>
      <c r="X8" s="4"/>
      <c r="Y8" s="4"/>
      <c r="Z8" s="4"/>
    </row>
    <row r="9" spans="1:26" ht="15" customHeight="1">
      <c r="A9" s="24" t="s">
        <v>462</v>
      </c>
      <c r="B9" s="28">
        <f>H151</f>
        <v>30726582.892500002</v>
      </c>
      <c r="C9" s="4"/>
      <c r="D9" s="4"/>
      <c r="E9" s="4"/>
      <c r="F9" s="4"/>
      <c r="G9" s="4"/>
      <c r="H9" s="4"/>
      <c r="I9" s="4"/>
      <c r="J9" s="4"/>
      <c r="K9" s="4"/>
      <c r="L9" s="4"/>
      <c r="M9" s="4"/>
      <c r="N9" s="4"/>
      <c r="O9" s="4"/>
      <c r="P9" s="4"/>
      <c r="Q9" s="4"/>
      <c r="R9" s="4"/>
      <c r="S9" s="4"/>
      <c r="T9" s="4"/>
      <c r="U9" s="4"/>
      <c r="V9" s="4"/>
      <c r="W9" s="4"/>
      <c r="X9" s="4"/>
      <c r="Y9" s="4"/>
      <c r="Z9" s="4"/>
    </row>
    <row r="10" spans="1:26" ht="15" customHeight="1">
      <c r="A10" s="4"/>
      <c r="B10" s="4"/>
      <c r="C10" s="4"/>
      <c r="D10" s="4"/>
      <c r="E10" s="4"/>
      <c r="F10" s="4"/>
      <c r="G10" s="4"/>
      <c r="H10" s="4"/>
      <c r="I10" s="4"/>
      <c r="J10" s="4"/>
      <c r="K10" s="4"/>
      <c r="L10" s="4"/>
      <c r="M10" s="4"/>
      <c r="N10" s="4"/>
      <c r="O10" s="4"/>
      <c r="P10" s="4"/>
      <c r="Q10" s="4"/>
      <c r="R10" s="4"/>
      <c r="S10" s="4"/>
      <c r="T10" s="4"/>
      <c r="U10" s="4"/>
      <c r="V10" s="4"/>
      <c r="W10" s="4"/>
      <c r="X10" s="4"/>
      <c r="Y10" s="4"/>
      <c r="Z10" s="4"/>
    </row>
    <row r="11" spans="1:26" ht="15" customHeight="1">
      <c r="A11" s="4"/>
      <c r="B11" s="4"/>
      <c r="C11" s="4"/>
      <c r="D11" s="4"/>
      <c r="E11" s="4"/>
      <c r="F11" s="4"/>
      <c r="G11" s="4"/>
      <c r="H11" s="4"/>
      <c r="I11" s="4"/>
      <c r="J11" s="4"/>
      <c r="K11" s="4"/>
      <c r="L11" s="4"/>
      <c r="M11" s="4"/>
      <c r="N11" s="4"/>
      <c r="O11" s="4"/>
      <c r="P11" s="4"/>
      <c r="Q11" s="4"/>
      <c r="R11" s="4"/>
      <c r="S11" s="4"/>
      <c r="T11" s="4"/>
      <c r="U11" s="4"/>
      <c r="V11" s="4"/>
      <c r="W11" s="4"/>
      <c r="X11" s="4"/>
      <c r="Y11" s="4"/>
      <c r="Z11" s="4"/>
    </row>
    <row r="12" spans="1:26" ht="15" customHeight="1">
      <c r="A12" s="1" t="s">
        <v>463</v>
      </c>
      <c r="B12" s="2" t="s">
        <v>464</v>
      </c>
      <c r="C12" s="2" t="s">
        <v>465</v>
      </c>
      <c r="D12" s="2" t="s">
        <v>466</v>
      </c>
      <c r="E12" s="2" t="s">
        <v>467</v>
      </c>
      <c r="F12" s="2" t="s">
        <v>468</v>
      </c>
      <c r="G12" s="2" t="s">
        <v>340</v>
      </c>
      <c r="H12" s="2" t="s">
        <v>469</v>
      </c>
      <c r="I12" s="3" t="s">
        <v>470</v>
      </c>
      <c r="J12" s="4"/>
      <c r="K12" s="4"/>
      <c r="L12" s="4"/>
      <c r="M12" s="4"/>
      <c r="N12" s="4"/>
      <c r="O12" s="4"/>
      <c r="P12" s="4"/>
      <c r="Q12" s="4"/>
      <c r="R12" s="4"/>
      <c r="S12" s="4"/>
      <c r="T12" s="4"/>
      <c r="U12" s="4"/>
      <c r="V12" s="4"/>
      <c r="W12" s="4"/>
      <c r="X12" s="4"/>
      <c r="Y12" s="4"/>
      <c r="Z12" s="4"/>
    </row>
    <row r="13" spans="1:26" ht="24" customHeight="1">
      <c r="A13" s="5" t="s">
        <v>471</v>
      </c>
      <c r="B13" s="5" t="s">
        <v>472</v>
      </c>
      <c r="C13" s="5" t="s">
        <v>473</v>
      </c>
      <c r="D13" s="5" t="s">
        <v>474</v>
      </c>
      <c r="E13" s="5" t="s">
        <v>475</v>
      </c>
      <c r="F13" s="17">
        <v>1</v>
      </c>
      <c r="G13" s="29">
        <v>37500</v>
      </c>
      <c r="H13" s="30">
        <f t="shared" ref="H13:H21" si="0">F13*G13</f>
        <v>37500</v>
      </c>
      <c r="I13" s="5" t="s">
        <v>476</v>
      </c>
      <c r="J13" s="4"/>
      <c r="K13" s="4"/>
      <c r="L13" s="4"/>
      <c r="M13" s="4"/>
      <c r="N13" s="4"/>
      <c r="O13" s="4"/>
      <c r="P13" s="4"/>
      <c r="Q13" s="4"/>
      <c r="R13" s="4"/>
      <c r="S13" s="4"/>
      <c r="T13" s="4"/>
      <c r="U13" s="4"/>
      <c r="V13" s="4"/>
      <c r="W13" s="4"/>
      <c r="X13" s="4"/>
      <c r="Y13" s="4"/>
      <c r="Z13" s="4"/>
    </row>
    <row r="14" spans="1:26" ht="24" customHeight="1">
      <c r="A14" s="5" t="s">
        <v>477</v>
      </c>
      <c r="B14" s="5" t="s">
        <v>472</v>
      </c>
      <c r="C14" s="5" t="s">
        <v>478</v>
      </c>
      <c r="D14" s="5" t="s">
        <v>474</v>
      </c>
      <c r="E14" s="5" t="s">
        <v>475</v>
      </c>
      <c r="F14" s="17">
        <v>1</v>
      </c>
      <c r="G14" s="29">
        <v>45000</v>
      </c>
      <c r="H14" s="30">
        <f t="shared" si="0"/>
        <v>45000</v>
      </c>
      <c r="I14" s="5" t="s">
        <v>479</v>
      </c>
      <c r="J14" s="4"/>
      <c r="K14" s="4"/>
      <c r="L14" s="4"/>
      <c r="M14" s="4"/>
      <c r="N14" s="4"/>
      <c r="O14" s="4"/>
      <c r="P14" s="4"/>
      <c r="Q14" s="4"/>
      <c r="R14" s="4"/>
      <c r="S14" s="4"/>
      <c r="T14" s="4"/>
      <c r="U14" s="4"/>
      <c r="V14" s="4"/>
      <c r="W14" s="4"/>
      <c r="X14" s="4"/>
      <c r="Y14" s="4"/>
      <c r="Z14" s="4"/>
    </row>
    <row r="15" spans="1:26" ht="24" customHeight="1">
      <c r="A15" s="5" t="s">
        <v>480</v>
      </c>
      <c r="B15" s="5" t="s">
        <v>472</v>
      </c>
      <c r="C15" s="5" t="s">
        <v>481</v>
      </c>
      <c r="D15" s="5" t="s">
        <v>474</v>
      </c>
      <c r="E15" s="5" t="s">
        <v>475</v>
      </c>
      <c r="F15" s="17">
        <v>1</v>
      </c>
      <c r="G15" s="29">
        <v>65000</v>
      </c>
      <c r="H15" s="30">
        <f t="shared" si="0"/>
        <v>65000</v>
      </c>
      <c r="I15" s="5" t="s">
        <v>482</v>
      </c>
      <c r="J15" s="4"/>
      <c r="K15" s="4"/>
      <c r="L15" s="4"/>
      <c r="M15" s="4"/>
      <c r="N15" s="4"/>
      <c r="O15" s="4"/>
      <c r="P15" s="4"/>
      <c r="Q15" s="4"/>
      <c r="R15" s="4"/>
      <c r="S15" s="4"/>
      <c r="T15" s="4"/>
      <c r="U15" s="4"/>
      <c r="V15" s="4"/>
      <c r="W15" s="4"/>
      <c r="X15" s="4"/>
      <c r="Y15" s="4"/>
      <c r="Z15" s="4"/>
    </row>
    <row r="16" spans="1:26" ht="24" customHeight="1">
      <c r="A16" s="5" t="s">
        <v>483</v>
      </c>
      <c r="B16" s="5" t="s">
        <v>472</v>
      </c>
      <c r="C16" s="5" t="s">
        <v>484</v>
      </c>
      <c r="D16" s="5" t="s">
        <v>485</v>
      </c>
      <c r="E16" s="5" t="s">
        <v>486</v>
      </c>
      <c r="F16" s="17">
        <v>100</v>
      </c>
      <c r="G16" s="29">
        <v>1100</v>
      </c>
      <c r="H16" s="30">
        <f t="shared" si="0"/>
        <v>110000</v>
      </c>
      <c r="I16" s="5" t="s">
        <v>487</v>
      </c>
      <c r="J16" s="4"/>
      <c r="K16" s="4"/>
      <c r="L16" s="4"/>
      <c r="M16" s="4"/>
      <c r="N16" s="4"/>
      <c r="O16" s="4"/>
      <c r="P16" s="4"/>
      <c r="Q16" s="4"/>
      <c r="R16" s="4"/>
      <c r="S16" s="4"/>
      <c r="T16" s="4"/>
      <c r="U16" s="4"/>
      <c r="V16" s="4"/>
      <c r="W16" s="4"/>
      <c r="X16" s="4"/>
      <c r="Y16" s="4"/>
      <c r="Z16" s="4"/>
    </row>
    <row r="17" spans="1:26" ht="15" customHeight="1">
      <c r="A17" s="5" t="s">
        <v>488</v>
      </c>
      <c r="B17" s="5" t="s">
        <v>472</v>
      </c>
      <c r="C17" s="5" t="s">
        <v>489</v>
      </c>
      <c r="D17" s="5" t="s">
        <v>485</v>
      </c>
      <c r="E17" s="5" t="s">
        <v>490</v>
      </c>
      <c r="F17" s="17">
        <v>1</v>
      </c>
      <c r="G17" s="29">
        <v>350000</v>
      </c>
      <c r="H17" s="30">
        <f t="shared" si="0"/>
        <v>350000</v>
      </c>
      <c r="I17" s="5" t="s">
        <v>491</v>
      </c>
      <c r="J17" s="4"/>
      <c r="K17" s="4"/>
      <c r="L17" s="4"/>
      <c r="M17" s="4"/>
      <c r="N17" s="4"/>
      <c r="O17" s="4"/>
      <c r="P17" s="4"/>
      <c r="Q17" s="4"/>
      <c r="R17" s="4"/>
      <c r="S17" s="4"/>
      <c r="T17" s="4"/>
      <c r="U17" s="4"/>
      <c r="V17" s="4"/>
      <c r="W17" s="4"/>
      <c r="X17" s="4"/>
      <c r="Y17" s="4"/>
      <c r="Z17" s="4"/>
    </row>
    <row r="18" spans="1:26" ht="24" customHeight="1">
      <c r="A18" s="5" t="s">
        <v>492</v>
      </c>
      <c r="B18" s="5" t="s">
        <v>472</v>
      </c>
      <c r="C18" s="5" t="s">
        <v>493</v>
      </c>
      <c r="D18" s="5" t="s">
        <v>485</v>
      </c>
      <c r="E18" s="5" t="s">
        <v>490</v>
      </c>
      <c r="F18" s="17">
        <v>1</v>
      </c>
      <c r="G18" s="29">
        <v>450000</v>
      </c>
      <c r="H18" s="30">
        <f t="shared" si="0"/>
        <v>450000</v>
      </c>
      <c r="I18" s="5" t="s">
        <v>494</v>
      </c>
      <c r="J18" s="4"/>
      <c r="K18" s="4"/>
      <c r="L18" s="4"/>
      <c r="M18" s="4"/>
      <c r="N18" s="4"/>
      <c r="O18" s="4"/>
      <c r="P18" s="4"/>
      <c r="Q18" s="4"/>
      <c r="R18" s="4"/>
      <c r="S18" s="4"/>
      <c r="T18" s="4"/>
      <c r="U18" s="4"/>
      <c r="V18" s="4"/>
      <c r="W18" s="4"/>
      <c r="X18" s="4"/>
      <c r="Y18" s="4"/>
      <c r="Z18" s="4"/>
    </row>
    <row r="19" spans="1:26" ht="24" customHeight="1">
      <c r="A19" s="5" t="s">
        <v>495</v>
      </c>
      <c r="B19" s="5" t="s">
        <v>472</v>
      </c>
      <c r="C19" s="5" t="s">
        <v>496</v>
      </c>
      <c r="D19" s="5" t="s">
        <v>485</v>
      </c>
      <c r="E19" s="5" t="s">
        <v>475</v>
      </c>
      <c r="F19" s="17">
        <v>1</v>
      </c>
      <c r="G19" s="29">
        <v>130000</v>
      </c>
      <c r="H19" s="30">
        <f t="shared" si="0"/>
        <v>130000</v>
      </c>
      <c r="I19" s="5" t="s">
        <v>497</v>
      </c>
      <c r="J19" s="4"/>
      <c r="K19" s="4"/>
      <c r="L19" s="4"/>
      <c r="M19" s="4"/>
      <c r="N19" s="4"/>
      <c r="O19" s="4"/>
      <c r="P19" s="4"/>
      <c r="Q19" s="4"/>
      <c r="R19" s="4"/>
      <c r="S19" s="4"/>
      <c r="T19" s="4"/>
      <c r="U19" s="4"/>
      <c r="V19" s="4"/>
      <c r="W19" s="4"/>
      <c r="X19" s="4"/>
      <c r="Y19" s="4"/>
      <c r="Z19" s="4"/>
    </row>
    <row r="20" spans="1:26" ht="15" customHeight="1">
      <c r="A20" s="5" t="s">
        <v>498</v>
      </c>
      <c r="B20" s="5" t="s">
        <v>472</v>
      </c>
      <c r="C20" s="5" t="s">
        <v>499</v>
      </c>
      <c r="D20" s="5" t="s">
        <v>474</v>
      </c>
      <c r="E20" s="5" t="s">
        <v>475</v>
      </c>
      <c r="F20" s="17">
        <v>1</v>
      </c>
      <c r="G20" s="29">
        <v>60000</v>
      </c>
      <c r="H20" s="30">
        <f t="shared" si="0"/>
        <v>60000</v>
      </c>
      <c r="I20" s="5" t="s">
        <v>500</v>
      </c>
      <c r="J20" s="4"/>
      <c r="K20" s="4"/>
      <c r="L20" s="4"/>
      <c r="M20" s="4"/>
      <c r="N20" s="4"/>
      <c r="O20" s="4"/>
      <c r="P20" s="4"/>
      <c r="Q20" s="4"/>
      <c r="R20" s="4"/>
      <c r="S20" s="4"/>
      <c r="T20" s="4"/>
      <c r="U20" s="4"/>
      <c r="V20" s="4"/>
      <c r="W20" s="4"/>
      <c r="X20" s="4"/>
      <c r="Y20" s="4"/>
      <c r="Z20" s="4"/>
    </row>
    <row r="21" spans="1:26" ht="15" customHeight="1">
      <c r="A21" s="5" t="s">
        <v>501</v>
      </c>
      <c r="B21" s="5" t="s">
        <v>472</v>
      </c>
      <c r="C21" s="5" t="s">
        <v>502</v>
      </c>
      <c r="D21" s="5" t="s">
        <v>485</v>
      </c>
      <c r="E21" s="5" t="s">
        <v>475</v>
      </c>
      <c r="F21" s="17">
        <v>1</v>
      </c>
      <c r="G21" s="29">
        <v>250000</v>
      </c>
      <c r="H21" s="30">
        <f t="shared" si="0"/>
        <v>250000</v>
      </c>
      <c r="I21" s="5" t="s">
        <v>503</v>
      </c>
      <c r="J21" s="4"/>
      <c r="K21" s="4"/>
      <c r="L21" s="4"/>
      <c r="M21" s="4"/>
      <c r="N21" s="4"/>
      <c r="O21" s="4"/>
      <c r="P21" s="4"/>
      <c r="Q21" s="4"/>
      <c r="R21" s="4"/>
      <c r="S21" s="4"/>
      <c r="T21" s="4"/>
      <c r="U21" s="4"/>
      <c r="V21" s="4"/>
      <c r="W21" s="4"/>
      <c r="X21" s="4"/>
      <c r="Y21" s="4"/>
      <c r="Z21" s="4"/>
    </row>
    <row r="22" spans="1:26" ht="15" customHeight="1">
      <c r="A22" s="58" t="s">
        <v>504</v>
      </c>
      <c r="B22" s="58"/>
      <c r="C22" s="58"/>
      <c r="D22" s="58"/>
      <c r="E22" s="58"/>
      <c r="F22" s="59"/>
      <c r="G22" s="60"/>
      <c r="H22" s="32">
        <f>SUM(H13:H21)</f>
        <v>1497500</v>
      </c>
      <c r="I22" s="31"/>
      <c r="J22" s="4"/>
      <c r="K22" s="4"/>
      <c r="L22" s="4"/>
      <c r="M22" s="4"/>
      <c r="N22" s="4"/>
      <c r="O22" s="4"/>
      <c r="P22" s="4"/>
      <c r="Q22" s="4"/>
      <c r="R22" s="4"/>
      <c r="S22" s="4"/>
      <c r="T22" s="4"/>
      <c r="U22" s="4"/>
      <c r="V22" s="4"/>
      <c r="W22" s="4"/>
      <c r="X22" s="4"/>
      <c r="Y22" s="4"/>
      <c r="Z22" s="4"/>
    </row>
    <row r="23" spans="1:26" ht="15" customHeight="1">
      <c r="A23" s="5" t="s">
        <v>505</v>
      </c>
      <c r="B23" s="5" t="s">
        <v>506</v>
      </c>
      <c r="C23" s="5" t="s">
        <v>507</v>
      </c>
      <c r="D23" s="5" t="s">
        <v>508</v>
      </c>
      <c r="E23" s="5" t="s">
        <v>509</v>
      </c>
      <c r="F23" s="33">
        <v>1</v>
      </c>
      <c r="G23" s="30"/>
      <c r="H23" s="6">
        <f>'Cast &amp; Schedule'!R30</f>
        <v>3329760</v>
      </c>
      <c r="I23" s="5" t="s">
        <v>510</v>
      </c>
      <c r="J23" s="4"/>
      <c r="K23" s="4"/>
      <c r="L23" s="4"/>
      <c r="M23" s="4"/>
      <c r="N23" s="4"/>
      <c r="O23" s="4"/>
      <c r="P23" s="4"/>
      <c r="Q23" s="4"/>
      <c r="R23" s="4"/>
      <c r="S23" s="4"/>
      <c r="T23" s="4"/>
      <c r="U23" s="4"/>
      <c r="V23" s="4"/>
      <c r="W23" s="4"/>
      <c r="X23" s="4"/>
      <c r="Y23" s="4"/>
      <c r="Z23" s="4"/>
    </row>
    <row r="24" spans="1:26" ht="15" customHeight="1">
      <c r="A24" s="58" t="s">
        <v>511</v>
      </c>
      <c r="B24" s="58"/>
      <c r="C24" s="58"/>
      <c r="D24" s="58"/>
      <c r="E24" s="58"/>
      <c r="F24" s="59"/>
      <c r="G24" s="60"/>
      <c r="H24" s="32">
        <f>SUM(H23:H23)</f>
        <v>3329760</v>
      </c>
      <c r="I24" s="31"/>
      <c r="J24" s="4"/>
      <c r="K24" s="4"/>
      <c r="L24" s="4"/>
      <c r="M24" s="4"/>
      <c r="N24" s="4"/>
      <c r="O24" s="4"/>
      <c r="P24" s="4"/>
      <c r="Q24" s="4"/>
      <c r="R24" s="4"/>
      <c r="S24" s="4"/>
      <c r="T24" s="4"/>
      <c r="U24" s="4"/>
      <c r="V24" s="4"/>
      <c r="W24" s="4"/>
      <c r="X24" s="4"/>
      <c r="Y24" s="4"/>
      <c r="Z24" s="4"/>
    </row>
    <row r="25" spans="1:26" ht="15" customHeight="1">
      <c r="A25" s="5" t="s">
        <v>512</v>
      </c>
      <c r="B25" s="5" t="s">
        <v>513</v>
      </c>
      <c r="C25" s="5" t="s">
        <v>514</v>
      </c>
      <c r="D25" s="5" t="s">
        <v>485</v>
      </c>
      <c r="E25" s="5" t="s">
        <v>486</v>
      </c>
      <c r="F25" s="17">
        <v>110</v>
      </c>
      <c r="G25" s="29">
        <v>1650</v>
      </c>
      <c r="H25" s="30">
        <f t="shared" ref="H25:H33" si="1">F25*G25</f>
        <v>181500</v>
      </c>
      <c r="I25" s="5" t="s">
        <v>515</v>
      </c>
      <c r="J25" s="4"/>
      <c r="K25" s="4"/>
      <c r="L25" s="4"/>
      <c r="M25" s="4"/>
      <c r="N25" s="4"/>
      <c r="O25" s="4"/>
      <c r="P25" s="4"/>
      <c r="Q25" s="4"/>
      <c r="R25" s="4"/>
      <c r="S25" s="4"/>
      <c r="T25" s="4"/>
      <c r="U25" s="4"/>
      <c r="V25" s="4"/>
      <c r="W25" s="4"/>
      <c r="X25" s="4"/>
      <c r="Y25" s="4"/>
      <c r="Z25" s="4"/>
    </row>
    <row r="26" spans="1:26" ht="15" customHeight="1">
      <c r="A26" s="5" t="s">
        <v>516</v>
      </c>
      <c r="B26" s="5" t="s">
        <v>513</v>
      </c>
      <c r="C26" s="5" t="s">
        <v>517</v>
      </c>
      <c r="D26" s="5" t="s">
        <v>485</v>
      </c>
      <c r="E26" s="5" t="s">
        <v>486</v>
      </c>
      <c r="F26" s="17">
        <v>100</v>
      </c>
      <c r="G26" s="29">
        <v>1100</v>
      </c>
      <c r="H26" s="30">
        <f t="shared" si="1"/>
        <v>110000</v>
      </c>
      <c r="I26" s="5" t="s">
        <v>518</v>
      </c>
      <c r="J26" s="4"/>
      <c r="K26" s="4"/>
      <c r="L26" s="4"/>
      <c r="M26" s="4"/>
      <c r="N26" s="4"/>
      <c r="O26" s="4"/>
      <c r="P26" s="4"/>
      <c r="Q26" s="4"/>
      <c r="R26" s="4"/>
      <c r="S26" s="4"/>
      <c r="T26" s="4"/>
      <c r="U26" s="4"/>
      <c r="V26" s="4"/>
      <c r="W26" s="4"/>
      <c r="X26" s="4"/>
      <c r="Y26" s="4"/>
      <c r="Z26" s="4"/>
    </row>
    <row r="27" spans="1:26" ht="15" customHeight="1">
      <c r="A27" s="5" t="s">
        <v>519</v>
      </c>
      <c r="B27" s="5" t="s">
        <v>513</v>
      </c>
      <c r="C27" s="5" t="s">
        <v>520</v>
      </c>
      <c r="D27" s="5" t="s">
        <v>485</v>
      </c>
      <c r="E27" s="5" t="s">
        <v>486</v>
      </c>
      <c r="F27" s="17">
        <v>60</v>
      </c>
      <c r="G27" s="29">
        <v>1500</v>
      </c>
      <c r="H27" s="30">
        <f t="shared" si="1"/>
        <v>90000</v>
      </c>
      <c r="I27" s="5" t="s">
        <v>521</v>
      </c>
      <c r="J27" s="4"/>
      <c r="K27" s="4"/>
      <c r="L27" s="4"/>
      <c r="M27" s="4"/>
      <c r="N27" s="4"/>
      <c r="O27" s="4"/>
      <c r="P27" s="4"/>
      <c r="Q27" s="4"/>
      <c r="R27" s="4"/>
      <c r="S27" s="4"/>
      <c r="T27" s="4"/>
      <c r="U27" s="4"/>
      <c r="V27" s="4"/>
      <c r="W27" s="4"/>
      <c r="X27" s="4"/>
      <c r="Y27" s="4"/>
      <c r="Z27" s="4"/>
    </row>
    <row r="28" spans="1:26" ht="15" customHeight="1">
      <c r="A28" s="5" t="s">
        <v>522</v>
      </c>
      <c r="B28" s="5" t="s">
        <v>513</v>
      </c>
      <c r="C28" s="5" t="s">
        <v>523</v>
      </c>
      <c r="D28" s="5" t="s">
        <v>485</v>
      </c>
      <c r="E28" s="5" t="s">
        <v>486</v>
      </c>
      <c r="F28" s="17">
        <v>55</v>
      </c>
      <c r="G28" s="29">
        <v>1200</v>
      </c>
      <c r="H28" s="30">
        <f t="shared" si="1"/>
        <v>66000</v>
      </c>
      <c r="I28" s="5" t="s">
        <v>524</v>
      </c>
      <c r="J28" s="4"/>
      <c r="K28" s="4"/>
      <c r="L28" s="4"/>
      <c r="M28" s="4"/>
      <c r="N28" s="4"/>
      <c r="O28" s="4"/>
      <c r="P28" s="4"/>
      <c r="Q28" s="4"/>
      <c r="R28" s="4"/>
      <c r="S28" s="4"/>
      <c r="T28" s="4"/>
      <c r="U28" s="4"/>
      <c r="V28" s="4"/>
      <c r="W28" s="4"/>
      <c r="X28" s="4"/>
      <c r="Y28" s="4"/>
      <c r="Z28" s="4"/>
    </row>
    <row r="29" spans="1:26" ht="15" customHeight="1">
      <c r="A29" s="5" t="s">
        <v>525</v>
      </c>
      <c r="B29" s="5" t="s">
        <v>513</v>
      </c>
      <c r="C29" s="5" t="s">
        <v>526</v>
      </c>
      <c r="D29" s="5" t="s">
        <v>485</v>
      </c>
      <c r="E29" s="5" t="s">
        <v>486</v>
      </c>
      <c r="F29" s="17">
        <v>38</v>
      </c>
      <c r="G29" s="29">
        <v>1000</v>
      </c>
      <c r="H29" s="30">
        <f t="shared" si="1"/>
        <v>38000</v>
      </c>
      <c r="I29" s="5" t="s">
        <v>527</v>
      </c>
      <c r="J29" s="4"/>
      <c r="K29" s="4"/>
      <c r="L29" s="4"/>
      <c r="M29" s="4"/>
      <c r="N29" s="4"/>
      <c r="O29" s="4"/>
      <c r="P29" s="4"/>
      <c r="Q29" s="4"/>
      <c r="R29" s="4"/>
      <c r="S29" s="4"/>
      <c r="T29" s="4"/>
      <c r="U29" s="4"/>
      <c r="V29" s="4"/>
      <c r="W29" s="4"/>
      <c r="X29" s="4"/>
      <c r="Y29" s="4"/>
      <c r="Z29" s="4"/>
    </row>
    <row r="30" spans="1:26" ht="15" customHeight="1">
      <c r="A30" s="5" t="s">
        <v>528</v>
      </c>
      <c r="B30" s="5" t="s">
        <v>513</v>
      </c>
      <c r="C30" s="5" t="s">
        <v>529</v>
      </c>
      <c r="D30" s="5" t="s">
        <v>485</v>
      </c>
      <c r="E30" s="5" t="s">
        <v>486</v>
      </c>
      <c r="F30" s="17">
        <v>45</v>
      </c>
      <c r="G30" s="29">
        <v>1100</v>
      </c>
      <c r="H30" s="30">
        <f t="shared" si="1"/>
        <v>49500</v>
      </c>
      <c r="I30" s="5" t="s">
        <v>530</v>
      </c>
      <c r="J30" s="4"/>
      <c r="K30" s="4"/>
      <c r="L30" s="4"/>
      <c r="M30" s="4"/>
      <c r="N30" s="4"/>
      <c r="O30" s="4"/>
      <c r="P30" s="4"/>
      <c r="Q30" s="4"/>
      <c r="R30" s="4"/>
      <c r="S30" s="4"/>
      <c r="T30" s="4"/>
      <c r="U30" s="4"/>
      <c r="V30" s="4"/>
      <c r="W30" s="4"/>
      <c r="X30" s="4"/>
      <c r="Y30" s="4"/>
      <c r="Z30" s="4"/>
    </row>
    <row r="31" spans="1:26" ht="15" customHeight="1">
      <c r="A31" s="5" t="s">
        <v>531</v>
      </c>
      <c r="B31" s="5" t="s">
        <v>513</v>
      </c>
      <c r="C31" s="5" t="s">
        <v>532</v>
      </c>
      <c r="D31" s="5" t="s">
        <v>485</v>
      </c>
      <c r="E31" s="5" t="s">
        <v>533</v>
      </c>
      <c r="F31" s="17">
        <v>520</v>
      </c>
      <c r="G31" s="29">
        <v>360</v>
      </c>
      <c r="H31" s="30">
        <f t="shared" si="1"/>
        <v>187200</v>
      </c>
      <c r="I31" s="5" t="s">
        <v>534</v>
      </c>
      <c r="J31" s="4"/>
      <c r="K31" s="4"/>
      <c r="L31" s="4"/>
      <c r="M31" s="4"/>
      <c r="N31" s="4"/>
      <c r="O31" s="4"/>
      <c r="P31" s="4"/>
      <c r="Q31" s="4"/>
      <c r="R31" s="4"/>
      <c r="S31" s="4"/>
      <c r="T31" s="4"/>
      <c r="U31" s="4"/>
      <c r="V31" s="4"/>
      <c r="W31" s="4"/>
      <c r="X31" s="4"/>
      <c r="Y31" s="4"/>
      <c r="Z31" s="4"/>
    </row>
    <row r="32" spans="1:26" ht="15" customHeight="1">
      <c r="A32" s="5" t="s">
        <v>535</v>
      </c>
      <c r="B32" s="5" t="s">
        <v>513</v>
      </c>
      <c r="C32" s="5" t="s">
        <v>536</v>
      </c>
      <c r="D32" s="5" t="s">
        <v>537</v>
      </c>
      <c r="E32" s="5" t="s">
        <v>475</v>
      </c>
      <c r="F32" s="17">
        <v>1</v>
      </c>
      <c r="G32" s="29">
        <v>30000</v>
      </c>
      <c r="H32" s="30">
        <f t="shared" si="1"/>
        <v>30000</v>
      </c>
      <c r="I32" s="5" t="s">
        <v>538</v>
      </c>
      <c r="J32" s="4"/>
      <c r="K32" s="4"/>
      <c r="L32" s="4"/>
      <c r="M32" s="4"/>
      <c r="N32" s="4"/>
      <c r="O32" s="4"/>
      <c r="P32" s="4"/>
      <c r="Q32" s="4"/>
      <c r="R32" s="4"/>
      <c r="S32" s="4"/>
      <c r="T32" s="4"/>
      <c r="U32" s="4"/>
      <c r="V32" s="4"/>
      <c r="W32" s="4"/>
      <c r="X32" s="4"/>
      <c r="Y32" s="4"/>
      <c r="Z32" s="4"/>
    </row>
    <row r="33" spans="1:26" ht="15" customHeight="1">
      <c r="A33" s="5" t="s">
        <v>539</v>
      </c>
      <c r="B33" s="5" t="s">
        <v>513</v>
      </c>
      <c r="C33" s="5" t="s">
        <v>540</v>
      </c>
      <c r="D33" s="5" t="s">
        <v>485</v>
      </c>
      <c r="E33" s="5" t="s">
        <v>486</v>
      </c>
      <c r="F33" s="17">
        <v>45</v>
      </c>
      <c r="G33" s="29">
        <v>950</v>
      </c>
      <c r="H33" s="30">
        <f t="shared" si="1"/>
        <v>42750</v>
      </c>
      <c r="I33" s="5" t="s">
        <v>541</v>
      </c>
      <c r="J33" s="4"/>
      <c r="K33" s="4"/>
      <c r="L33" s="4"/>
      <c r="M33" s="4"/>
      <c r="N33" s="4"/>
      <c r="O33" s="4"/>
      <c r="P33" s="4"/>
      <c r="Q33" s="4"/>
      <c r="R33" s="4"/>
      <c r="S33" s="4"/>
      <c r="T33" s="4"/>
      <c r="U33" s="4"/>
      <c r="V33" s="4"/>
      <c r="W33" s="4"/>
      <c r="X33" s="4"/>
      <c r="Y33" s="4"/>
      <c r="Z33" s="4"/>
    </row>
    <row r="34" spans="1:26" ht="15" customHeight="1">
      <c r="A34" s="58" t="s">
        <v>542</v>
      </c>
      <c r="B34" s="58"/>
      <c r="C34" s="58"/>
      <c r="D34" s="58"/>
      <c r="E34" s="58"/>
      <c r="F34" s="59"/>
      <c r="G34" s="60"/>
      <c r="H34" s="32">
        <f>SUM(H25:H33)</f>
        <v>794950</v>
      </c>
      <c r="I34" s="31"/>
      <c r="J34" s="4"/>
      <c r="K34" s="4"/>
      <c r="L34" s="4"/>
      <c r="M34" s="4"/>
      <c r="N34" s="4"/>
      <c r="O34" s="4"/>
      <c r="P34" s="4"/>
      <c r="Q34" s="4"/>
      <c r="R34" s="4"/>
      <c r="S34" s="4"/>
      <c r="T34" s="4"/>
      <c r="U34" s="4"/>
      <c r="V34" s="4"/>
      <c r="W34" s="4"/>
      <c r="X34" s="4"/>
      <c r="Y34" s="4"/>
      <c r="Z34" s="4"/>
    </row>
    <row r="35" spans="1:26" ht="24" customHeight="1">
      <c r="A35" s="5" t="s">
        <v>543</v>
      </c>
      <c r="B35" s="5" t="s">
        <v>544</v>
      </c>
      <c r="C35" s="5" t="s">
        <v>545</v>
      </c>
      <c r="D35" s="5" t="s">
        <v>485</v>
      </c>
      <c r="E35" s="5" t="s">
        <v>486</v>
      </c>
      <c r="F35" s="17">
        <v>75</v>
      </c>
      <c r="G35" s="29">
        <v>2400</v>
      </c>
      <c r="H35" s="30">
        <f t="shared" ref="H35:H42" si="2">F35*G35</f>
        <v>180000</v>
      </c>
      <c r="I35" s="5" t="s">
        <v>546</v>
      </c>
      <c r="J35" s="4"/>
      <c r="K35" s="4"/>
      <c r="L35" s="4"/>
      <c r="M35" s="4"/>
      <c r="N35" s="4"/>
      <c r="O35" s="4"/>
      <c r="P35" s="4"/>
      <c r="Q35" s="4"/>
      <c r="R35" s="4"/>
      <c r="S35" s="4"/>
      <c r="T35" s="4"/>
      <c r="U35" s="4"/>
      <c r="V35" s="4"/>
      <c r="W35" s="4"/>
      <c r="X35" s="4"/>
      <c r="Y35" s="4"/>
      <c r="Z35" s="4"/>
    </row>
    <row r="36" spans="1:26" ht="15" customHeight="1">
      <c r="A36" s="5" t="s">
        <v>547</v>
      </c>
      <c r="B36" s="5" t="s">
        <v>544</v>
      </c>
      <c r="C36" s="5" t="s">
        <v>548</v>
      </c>
      <c r="D36" s="5" t="s">
        <v>485</v>
      </c>
      <c r="E36" s="5" t="s">
        <v>486</v>
      </c>
      <c r="F36" s="17">
        <v>45</v>
      </c>
      <c r="G36" s="29">
        <v>1200</v>
      </c>
      <c r="H36" s="30">
        <f t="shared" si="2"/>
        <v>54000</v>
      </c>
      <c r="I36" s="5" t="s">
        <v>549</v>
      </c>
      <c r="J36" s="4"/>
      <c r="K36" s="4"/>
      <c r="L36" s="4"/>
      <c r="M36" s="4"/>
      <c r="N36" s="4"/>
      <c r="O36" s="4"/>
      <c r="P36" s="4"/>
      <c r="Q36" s="4"/>
      <c r="R36" s="4"/>
      <c r="S36" s="4"/>
      <c r="T36" s="4"/>
      <c r="U36" s="4"/>
      <c r="V36" s="4"/>
      <c r="W36" s="4"/>
      <c r="X36" s="4"/>
      <c r="Y36" s="4"/>
      <c r="Z36" s="4"/>
    </row>
    <row r="37" spans="1:26" ht="15" customHeight="1">
      <c r="A37" s="5" t="s">
        <v>550</v>
      </c>
      <c r="B37" s="5" t="s">
        <v>544</v>
      </c>
      <c r="C37" s="5" t="s">
        <v>551</v>
      </c>
      <c r="D37" s="5" t="s">
        <v>485</v>
      </c>
      <c r="E37" s="5" t="s">
        <v>533</v>
      </c>
      <c r="F37" s="17">
        <v>135</v>
      </c>
      <c r="G37" s="29">
        <v>900</v>
      </c>
      <c r="H37" s="30">
        <f t="shared" si="2"/>
        <v>121500</v>
      </c>
      <c r="I37" s="5" t="s">
        <v>552</v>
      </c>
      <c r="J37" s="4"/>
      <c r="K37" s="4"/>
      <c r="L37" s="4"/>
      <c r="M37" s="4"/>
      <c r="N37" s="4"/>
      <c r="O37" s="4"/>
      <c r="P37" s="4"/>
      <c r="Q37" s="4"/>
      <c r="R37" s="4"/>
      <c r="S37" s="4"/>
      <c r="T37" s="4"/>
      <c r="U37" s="4"/>
      <c r="V37" s="4"/>
      <c r="W37" s="4"/>
      <c r="X37" s="4"/>
      <c r="Y37" s="4"/>
      <c r="Z37" s="4"/>
    </row>
    <row r="38" spans="1:26" ht="15" customHeight="1">
      <c r="A38" s="5" t="s">
        <v>553</v>
      </c>
      <c r="B38" s="5" t="s">
        <v>544</v>
      </c>
      <c r="C38" s="5" t="s">
        <v>554</v>
      </c>
      <c r="D38" s="5" t="s">
        <v>485</v>
      </c>
      <c r="E38" s="5" t="s">
        <v>533</v>
      </c>
      <c r="F38" s="17">
        <v>50</v>
      </c>
      <c r="G38" s="29">
        <v>1800</v>
      </c>
      <c r="H38" s="30">
        <f t="shared" si="2"/>
        <v>90000</v>
      </c>
      <c r="I38" s="5" t="s">
        <v>555</v>
      </c>
      <c r="J38" s="4"/>
      <c r="K38" s="4"/>
      <c r="L38" s="4"/>
      <c r="M38" s="4"/>
      <c r="N38" s="4"/>
      <c r="O38" s="4"/>
      <c r="P38" s="4"/>
      <c r="Q38" s="4"/>
      <c r="R38" s="4"/>
      <c r="S38" s="4"/>
      <c r="T38" s="4"/>
      <c r="U38" s="4"/>
      <c r="V38" s="4"/>
      <c r="W38" s="4"/>
      <c r="X38" s="4"/>
      <c r="Y38" s="4"/>
      <c r="Z38" s="4"/>
    </row>
    <row r="39" spans="1:26" ht="24" customHeight="1">
      <c r="A39" s="5" t="s">
        <v>556</v>
      </c>
      <c r="B39" s="5" t="s">
        <v>544</v>
      </c>
      <c r="C39" s="5" t="s">
        <v>557</v>
      </c>
      <c r="D39" s="5" t="s">
        <v>558</v>
      </c>
      <c r="E39" s="5" t="s">
        <v>559</v>
      </c>
      <c r="F39" s="17">
        <v>45</v>
      </c>
      <c r="G39" s="29">
        <v>3250</v>
      </c>
      <c r="H39" s="30">
        <f t="shared" si="2"/>
        <v>146250</v>
      </c>
      <c r="I39" s="5" t="s">
        <v>560</v>
      </c>
      <c r="J39" s="4"/>
      <c r="K39" s="4"/>
      <c r="L39" s="4"/>
      <c r="M39" s="4"/>
      <c r="N39" s="4"/>
      <c r="O39" s="4"/>
      <c r="P39" s="4"/>
      <c r="Q39" s="4"/>
      <c r="R39" s="4"/>
      <c r="S39" s="4"/>
      <c r="T39" s="4"/>
      <c r="U39" s="4"/>
      <c r="V39" s="4"/>
      <c r="W39" s="4"/>
      <c r="X39" s="4"/>
      <c r="Y39" s="4"/>
      <c r="Z39" s="4"/>
    </row>
    <row r="40" spans="1:26" ht="24" customHeight="1">
      <c r="A40" s="5" t="s">
        <v>561</v>
      </c>
      <c r="B40" s="5" t="s">
        <v>544</v>
      </c>
      <c r="C40" s="5" t="s">
        <v>562</v>
      </c>
      <c r="D40" s="5" t="s">
        <v>558</v>
      </c>
      <c r="E40" s="5" t="s">
        <v>475</v>
      </c>
      <c r="F40" s="17">
        <v>1</v>
      </c>
      <c r="G40" s="29">
        <v>80000</v>
      </c>
      <c r="H40" s="30">
        <f t="shared" si="2"/>
        <v>80000</v>
      </c>
      <c r="I40" s="5" t="s">
        <v>563</v>
      </c>
      <c r="J40" s="4"/>
      <c r="K40" s="4"/>
      <c r="L40" s="4"/>
      <c r="M40" s="4"/>
      <c r="N40" s="4"/>
      <c r="O40" s="4"/>
      <c r="P40" s="4"/>
      <c r="Q40" s="4"/>
      <c r="R40" s="4"/>
      <c r="S40" s="4"/>
      <c r="T40" s="4"/>
      <c r="U40" s="4"/>
      <c r="V40" s="4"/>
      <c r="W40" s="4"/>
      <c r="X40" s="4"/>
      <c r="Y40" s="4"/>
      <c r="Z40" s="4"/>
    </row>
    <row r="41" spans="1:26" ht="15" customHeight="1">
      <c r="A41" s="5" t="s">
        <v>564</v>
      </c>
      <c r="B41" s="5" t="s">
        <v>544</v>
      </c>
      <c r="C41" s="5" t="s">
        <v>565</v>
      </c>
      <c r="D41" s="5" t="s">
        <v>566</v>
      </c>
      <c r="E41" s="5" t="s">
        <v>475</v>
      </c>
      <c r="F41" s="17">
        <v>1</v>
      </c>
      <c r="G41" s="29">
        <v>27500</v>
      </c>
      <c r="H41" s="30">
        <f t="shared" si="2"/>
        <v>27500</v>
      </c>
      <c r="I41" s="5" t="s">
        <v>567</v>
      </c>
      <c r="J41" s="4"/>
      <c r="K41" s="4"/>
      <c r="L41" s="4"/>
      <c r="M41" s="4"/>
      <c r="N41" s="4"/>
      <c r="O41" s="4"/>
      <c r="P41" s="4"/>
      <c r="Q41" s="4"/>
      <c r="R41" s="4"/>
      <c r="S41" s="4"/>
      <c r="T41" s="4"/>
      <c r="U41" s="4"/>
      <c r="V41" s="4"/>
      <c r="W41" s="4"/>
      <c r="X41" s="4"/>
      <c r="Y41" s="4"/>
      <c r="Z41" s="4"/>
    </row>
    <row r="42" spans="1:26" ht="15" customHeight="1">
      <c r="A42" s="5" t="s">
        <v>568</v>
      </c>
      <c r="B42" s="5" t="s">
        <v>544</v>
      </c>
      <c r="C42" s="5" t="s">
        <v>569</v>
      </c>
      <c r="D42" s="5" t="s">
        <v>558</v>
      </c>
      <c r="E42" s="5" t="s">
        <v>475</v>
      </c>
      <c r="F42" s="17">
        <v>1</v>
      </c>
      <c r="G42" s="29">
        <v>95000</v>
      </c>
      <c r="H42" s="30">
        <f t="shared" si="2"/>
        <v>95000</v>
      </c>
      <c r="I42" s="5" t="s">
        <v>570</v>
      </c>
      <c r="J42" s="4"/>
      <c r="K42" s="4"/>
      <c r="L42" s="4"/>
      <c r="M42" s="4"/>
      <c r="N42" s="4"/>
      <c r="O42" s="4"/>
      <c r="P42" s="4"/>
      <c r="Q42" s="4"/>
      <c r="R42" s="4"/>
      <c r="S42" s="4"/>
      <c r="T42" s="4"/>
      <c r="U42" s="4"/>
      <c r="V42" s="4"/>
      <c r="W42" s="4"/>
      <c r="X42" s="4"/>
      <c r="Y42" s="4"/>
      <c r="Z42" s="4"/>
    </row>
    <row r="43" spans="1:26" ht="15" customHeight="1">
      <c r="A43" s="58" t="s">
        <v>571</v>
      </c>
      <c r="B43" s="58"/>
      <c r="C43" s="58"/>
      <c r="D43" s="58"/>
      <c r="E43" s="58"/>
      <c r="F43" s="59"/>
      <c r="G43" s="60"/>
      <c r="H43" s="32">
        <f>SUM(H35:H42)</f>
        <v>794250</v>
      </c>
      <c r="I43" s="31"/>
      <c r="J43" s="4"/>
      <c r="K43" s="4"/>
      <c r="L43" s="4"/>
      <c r="M43" s="4"/>
      <c r="N43" s="4"/>
      <c r="O43" s="4"/>
      <c r="P43" s="4"/>
      <c r="Q43" s="4"/>
      <c r="R43" s="4"/>
      <c r="S43" s="4"/>
      <c r="T43" s="4"/>
      <c r="U43" s="4"/>
      <c r="V43" s="4"/>
      <c r="W43" s="4"/>
      <c r="X43" s="4"/>
      <c r="Y43" s="4"/>
      <c r="Z43" s="4"/>
    </row>
    <row r="44" spans="1:26" ht="24" customHeight="1">
      <c r="A44" s="5" t="s">
        <v>572</v>
      </c>
      <c r="B44" s="5" t="s">
        <v>573</v>
      </c>
      <c r="C44" s="5" t="s">
        <v>574</v>
      </c>
      <c r="D44" s="5" t="s">
        <v>485</v>
      </c>
      <c r="E44" s="5" t="s">
        <v>533</v>
      </c>
      <c r="F44" s="17">
        <v>420</v>
      </c>
      <c r="G44" s="29">
        <v>1000</v>
      </c>
      <c r="H44" s="30">
        <f>F44*G44</f>
        <v>420000</v>
      </c>
      <c r="I44" s="5" t="s">
        <v>575</v>
      </c>
      <c r="J44" s="4"/>
      <c r="K44" s="4"/>
      <c r="L44" s="4"/>
      <c r="M44" s="4"/>
      <c r="N44" s="4"/>
      <c r="O44" s="4"/>
      <c r="P44" s="4"/>
      <c r="Q44" s="4"/>
      <c r="R44" s="4"/>
      <c r="S44" s="4"/>
      <c r="T44" s="4"/>
      <c r="U44" s="4"/>
      <c r="V44" s="4"/>
      <c r="W44" s="4"/>
      <c r="X44" s="4"/>
      <c r="Y44" s="4"/>
      <c r="Z44" s="4"/>
    </row>
    <row r="45" spans="1:26" ht="15" customHeight="1">
      <c r="A45" s="5" t="s">
        <v>576</v>
      </c>
      <c r="B45" s="5" t="s">
        <v>573</v>
      </c>
      <c r="C45" s="5" t="s">
        <v>577</v>
      </c>
      <c r="D45" s="5" t="s">
        <v>558</v>
      </c>
      <c r="E45" s="5" t="s">
        <v>559</v>
      </c>
      <c r="F45" s="17">
        <v>45</v>
      </c>
      <c r="G45" s="29">
        <v>2100</v>
      </c>
      <c r="H45" s="30">
        <f>F45*G45</f>
        <v>94500</v>
      </c>
      <c r="I45" s="5" t="s">
        <v>578</v>
      </c>
      <c r="J45" s="4"/>
      <c r="K45" s="4"/>
      <c r="L45" s="4"/>
      <c r="M45" s="4"/>
      <c r="N45" s="4"/>
      <c r="O45" s="4"/>
      <c r="P45" s="4"/>
      <c r="Q45" s="4"/>
      <c r="R45" s="4"/>
      <c r="S45" s="4"/>
      <c r="T45" s="4"/>
      <c r="U45" s="4"/>
      <c r="V45" s="4"/>
      <c r="W45" s="4"/>
      <c r="X45" s="4"/>
      <c r="Y45" s="4"/>
      <c r="Z45" s="4"/>
    </row>
    <row r="46" spans="1:26" ht="15" customHeight="1">
      <c r="A46" s="5" t="s">
        <v>579</v>
      </c>
      <c r="B46" s="5" t="s">
        <v>573</v>
      </c>
      <c r="C46" s="5" t="s">
        <v>580</v>
      </c>
      <c r="D46" s="5" t="s">
        <v>581</v>
      </c>
      <c r="E46" s="5" t="s">
        <v>475</v>
      </c>
      <c r="F46" s="17">
        <v>1</v>
      </c>
      <c r="G46" s="29">
        <v>27500</v>
      </c>
      <c r="H46" s="30">
        <f>F46*G46</f>
        <v>27500</v>
      </c>
      <c r="I46" s="5" t="s">
        <v>582</v>
      </c>
      <c r="J46" s="4"/>
      <c r="K46" s="4"/>
      <c r="L46" s="4"/>
      <c r="M46" s="4"/>
      <c r="N46" s="4"/>
      <c r="O46" s="4"/>
      <c r="P46" s="4"/>
      <c r="Q46" s="4"/>
      <c r="R46" s="4"/>
      <c r="S46" s="4"/>
      <c r="T46" s="4"/>
      <c r="U46" s="4"/>
      <c r="V46" s="4"/>
      <c r="W46" s="4"/>
      <c r="X46" s="4"/>
      <c r="Y46" s="4"/>
      <c r="Z46" s="4"/>
    </row>
    <row r="47" spans="1:26" ht="24" customHeight="1">
      <c r="A47" s="5" t="s">
        <v>583</v>
      </c>
      <c r="B47" s="5" t="s">
        <v>573</v>
      </c>
      <c r="C47" s="5" t="s">
        <v>584</v>
      </c>
      <c r="D47" s="5" t="s">
        <v>585</v>
      </c>
      <c r="E47" s="5" t="s">
        <v>475</v>
      </c>
      <c r="F47" s="17">
        <v>1</v>
      </c>
      <c r="G47" s="29">
        <v>110000</v>
      </c>
      <c r="H47" s="30">
        <f>F47*G47</f>
        <v>110000</v>
      </c>
      <c r="I47" s="5" t="s">
        <v>586</v>
      </c>
      <c r="J47" s="4"/>
      <c r="K47" s="4"/>
      <c r="L47" s="4"/>
      <c r="M47" s="4"/>
      <c r="N47" s="4"/>
      <c r="O47" s="4"/>
      <c r="P47" s="4"/>
      <c r="Q47" s="4"/>
      <c r="R47" s="4"/>
      <c r="S47" s="4"/>
      <c r="T47" s="4"/>
      <c r="U47" s="4"/>
      <c r="V47" s="4"/>
      <c r="W47" s="4"/>
      <c r="X47" s="4"/>
      <c r="Y47" s="4"/>
      <c r="Z47" s="4"/>
    </row>
    <row r="48" spans="1:26" ht="15" customHeight="1">
      <c r="A48" s="5" t="s">
        <v>587</v>
      </c>
      <c r="B48" s="5" t="s">
        <v>573</v>
      </c>
      <c r="C48" s="5" t="s">
        <v>588</v>
      </c>
      <c r="D48" s="5" t="s">
        <v>558</v>
      </c>
      <c r="E48" s="5" t="s">
        <v>475</v>
      </c>
      <c r="F48" s="17">
        <v>1</v>
      </c>
      <c r="G48" s="29">
        <v>42500</v>
      </c>
      <c r="H48" s="30">
        <f>F48*G48</f>
        <v>42500</v>
      </c>
      <c r="I48" s="5" t="s">
        <v>589</v>
      </c>
      <c r="J48" s="4"/>
      <c r="K48" s="4"/>
      <c r="L48" s="4"/>
      <c r="M48" s="4"/>
      <c r="N48" s="4"/>
      <c r="O48" s="4"/>
      <c r="P48" s="4"/>
      <c r="Q48" s="4"/>
      <c r="R48" s="4"/>
      <c r="S48" s="4"/>
      <c r="T48" s="4"/>
      <c r="U48" s="4"/>
      <c r="V48" s="4"/>
      <c r="W48" s="4"/>
      <c r="X48" s="4"/>
      <c r="Y48" s="4"/>
      <c r="Z48" s="4"/>
    </row>
    <row r="49" spans="1:26" ht="15" customHeight="1">
      <c r="A49" s="58" t="s">
        <v>590</v>
      </c>
      <c r="B49" s="58"/>
      <c r="C49" s="58"/>
      <c r="D49" s="58"/>
      <c r="E49" s="58"/>
      <c r="F49" s="59"/>
      <c r="G49" s="60"/>
      <c r="H49" s="32">
        <f>SUM(H44:H48)</f>
        <v>694500</v>
      </c>
      <c r="I49" s="31"/>
      <c r="J49" s="4"/>
      <c r="K49" s="4"/>
      <c r="L49" s="4"/>
      <c r="M49" s="4"/>
      <c r="N49" s="4"/>
      <c r="O49" s="4"/>
      <c r="P49" s="4"/>
      <c r="Q49" s="4"/>
      <c r="R49" s="4"/>
      <c r="S49" s="4"/>
      <c r="T49" s="4"/>
      <c r="U49" s="4"/>
      <c r="V49" s="4"/>
      <c r="W49" s="4"/>
      <c r="X49" s="4"/>
      <c r="Y49" s="4"/>
      <c r="Z49" s="4"/>
    </row>
    <row r="50" spans="1:26" ht="15" customHeight="1">
      <c r="A50" s="5" t="s">
        <v>591</v>
      </c>
      <c r="B50" s="5" t="s">
        <v>592</v>
      </c>
      <c r="C50" s="5" t="s">
        <v>593</v>
      </c>
      <c r="D50" s="5" t="s">
        <v>485</v>
      </c>
      <c r="E50" s="5" t="s">
        <v>533</v>
      </c>
      <c r="F50" s="17">
        <v>145</v>
      </c>
      <c r="G50" s="29">
        <v>900</v>
      </c>
      <c r="H50" s="30">
        <f>F50*G50</f>
        <v>130500</v>
      </c>
      <c r="I50" s="5" t="s">
        <v>594</v>
      </c>
      <c r="J50" s="4"/>
      <c r="K50" s="4"/>
      <c r="L50" s="4"/>
      <c r="M50" s="4"/>
      <c r="N50" s="4"/>
      <c r="O50" s="4"/>
      <c r="P50" s="4"/>
      <c r="Q50" s="4"/>
      <c r="R50" s="4"/>
      <c r="S50" s="4"/>
      <c r="T50" s="4"/>
      <c r="U50" s="4"/>
      <c r="V50" s="4"/>
      <c r="W50" s="4"/>
      <c r="X50" s="4"/>
      <c r="Y50" s="4"/>
      <c r="Z50" s="4"/>
    </row>
    <row r="51" spans="1:26" ht="15" customHeight="1">
      <c r="A51" s="5" t="s">
        <v>595</v>
      </c>
      <c r="B51" s="5" t="s">
        <v>592</v>
      </c>
      <c r="C51" s="5" t="s">
        <v>596</v>
      </c>
      <c r="D51" s="5" t="s">
        <v>558</v>
      </c>
      <c r="E51" s="5" t="s">
        <v>559</v>
      </c>
      <c r="F51" s="17">
        <v>45</v>
      </c>
      <c r="G51" s="29">
        <v>750</v>
      </c>
      <c r="H51" s="30">
        <f>F51*G51</f>
        <v>33750</v>
      </c>
      <c r="I51" s="5" t="s">
        <v>597</v>
      </c>
      <c r="J51" s="4"/>
      <c r="K51" s="4"/>
      <c r="L51" s="4"/>
      <c r="M51" s="4"/>
      <c r="N51" s="4"/>
      <c r="O51" s="4"/>
      <c r="P51" s="4"/>
      <c r="Q51" s="4"/>
      <c r="R51" s="4"/>
      <c r="S51" s="4"/>
      <c r="T51" s="4"/>
      <c r="U51" s="4"/>
      <c r="V51" s="4"/>
      <c r="W51" s="4"/>
      <c r="X51" s="4"/>
      <c r="Y51" s="4"/>
      <c r="Z51" s="4"/>
    </row>
    <row r="52" spans="1:26" ht="24" customHeight="1">
      <c r="A52" s="5" t="s">
        <v>598</v>
      </c>
      <c r="B52" s="5" t="s">
        <v>592</v>
      </c>
      <c r="C52" s="5" t="s">
        <v>599</v>
      </c>
      <c r="D52" s="5" t="s">
        <v>558</v>
      </c>
      <c r="E52" s="5" t="s">
        <v>475</v>
      </c>
      <c r="F52" s="17">
        <v>1</v>
      </c>
      <c r="G52" s="29">
        <v>30000</v>
      </c>
      <c r="H52" s="30">
        <f>F52*G52</f>
        <v>30000</v>
      </c>
      <c r="I52" s="5" t="s">
        <v>600</v>
      </c>
      <c r="J52" s="4"/>
      <c r="K52" s="4"/>
      <c r="L52" s="4"/>
      <c r="M52" s="4"/>
      <c r="N52" s="4"/>
      <c r="O52" s="4"/>
      <c r="P52" s="4"/>
      <c r="Q52" s="4"/>
      <c r="R52" s="4"/>
      <c r="S52" s="4"/>
      <c r="T52" s="4"/>
      <c r="U52" s="4"/>
      <c r="V52" s="4"/>
      <c r="W52" s="4"/>
      <c r="X52" s="4"/>
      <c r="Y52" s="4"/>
      <c r="Z52" s="4"/>
    </row>
    <row r="53" spans="1:26" ht="15" customHeight="1">
      <c r="A53" s="5" t="s">
        <v>601</v>
      </c>
      <c r="B53" s="5" t="s">
        <v>592</v>
      </c>
      <c r="C53" s="5" t="s">
        <v>602</v>
      </c>
      <c r="D53" s="5" t="s">
        <v>558</v>
      </c>
      <c r="E53" s="5" t="s">
        <v>475</v>
      </c>
      <c r="F53" s="17">
        <v>1</v>
      </c>
      <c r="G53" s="29">
        <v>16000</v>
      </c>
      <c r="H53" s="30">
        <f>F53*G53</f>
        <v>16000</v>
      </c>
      <c r="I53" s="5" t="s">
        <v>603</v>
      </c>
      <c r="J53" s="4"/>
      <c r="K53" s="4"/>
      <c r="L53" s="4"/>
      <c r="M53" s="4"/>
      <c r="N53" s="4"/>
      <c r="O53" s="4"/>
      <c r="P53" s="4"/>
      <c r="Q53" s="4"/>
      <c r="R53" s="4"/>
      <c r="S53" s="4"/>
      <c r="T53" s="4"/>
      <c r="U53" s="4"/>
      <c r="V53" s="4"/>
      <c r="W53" s="4"/>
      <c r="X53" s="4"/>
      <c r="Y53" s="4"/>
      <c r="Z53" s="4"/>
    </row>
    <row r="54" spans="1:26" ht="15" customHeight="1">
      <c r="A54" s="58" t="s">
        <v>604</v>
      </c>
      <c r="B54" s="58"/>
      <c r="C54" s="58"/>
      <c r="D54" s="58"/>
      <c r="E54" s="58"/>
      <c r="F54" s="59"/>
      <c r="G54" s="60"/>
      <c r="H54" s="32">
        <f>SUM(H50:H53)</f>
        <v>210250</v>
      </c>
      <c r="I54" s="31"/>
      <c r="J54" s="4"/>
      <c r="K54" s="4"/>
      <c r="L54" s="4"/>
      <c r="M54" s="4"/>
      <c r="N54" s="4"/>
      <c r="O54" s="4"/>
      <c r="P54" s="4"/>
      <c r="Q54" s="4"/>
      <c r="R54" s="4"/>
      <c r="S54" s="4"/>
      <c r="T54" s="4"/>
      <c r="U54" s="4"/>
      <c r="V54" s="4"/>
      <c r="W54" s="4"/>
      <c r="X54" s="4"/>
      <c r="Y54" s="4"/>
      <c r="Z54" s="4"/>
    </row>
    <row r="55" spans="1:26" ht="24" customHeight="1">
      <c r="A55" s="5" t="s">
        <v>605</v>
      </c>
      <c r="B55" s="5" t="s">
        <v>606</v>
      </c>
      <c r="C55" s="5" t="s">
        <v>607</v>
      </c>
      <c r="D55" s="5" t="s">
        <v>485</v>
      </c>
      <c r="E55" s="5" t="s">
        <v>486</v>
      </c>
      <c r="F55" s="17">
        <v>150</v>
      </c>
      <c r="G55" s="29">
        <v>1500</v>
      </c>
      <c r="H55" s="30">
        <f>F55*G55</f>
        <v>225000</v>
      </c>
      <c r="I55" s="5" t="s">
        <v>608</v>
      </c>
      <c r="J55" s="4"/>
      <c r="K55" s="4"/>
      <c r="L55" s="4"/>
      <c r="M55" s="4"/>
      <c r="N55" s="4"/>
      <c r="O55" s="4"/>
      <c r="P55" s="4"/>
      <c r="Q55" s="4"/>
      <c r="R55" s="4"/>
      <c r="S55" s="4"/>
      <c r="T55" s="4"/>
      <c r="U55" s="4"/>
      <c r="V55" s="4"/>
      <c r="W55" s="4"/>
      <c r="X55" s="4"/>
      <c r="Y55" s="4"/>
      <c r="Z55" s="4"/>
    </row>
    <row r="56" spans="1:26" ht="15" customHeight="1">
      <c r="A56" s="5" t="s">
        <v>609</v>
      </c>
      <c r="B56" s="5" t="s">
        <v>606</v>
      </c>
      <c r="C56" s="5" t="s">
        <v>610</v>
      </c>
      <c r="D56" s="5" t="s">
        <v>485</v>
      </c>
      <c r="E56" s="5" t="s">
        <v>533</v>
      </c>
      <c r="F56" s="17">
        <v>360</v>
      </c>
      <c r="G56" s="29">
        <v>1150</v>
      </c>
      <c r="H56" s="30">
        <f>F56*G56</f>
        <v>414000</v>
      </c>
      <c r="I56" s="5" t="s">
        <v>611</v>
      </c>
      <c r="J56" s="4"/>
      <c r="K56" s="4"/>
      <c r="L56" s="4"/>
      <c r="M56" s="4"/>
      <c r="N56" s="4"/>
      <c r="O56" s="4"/>
      <c r="P56" s="4"/>
      <c r="Q56" s="4"/>
      <c r="R56" s="4"/>
      <c r="S56" s="4"/>
      <c r="T56" s="4"/>
      <c r="U56" s="4"/>
      <c r="V56" s="4"/>
      <c r="W56" s="4"/>
      <c r="X56" s="4"/>
      <c r="Y56" s="4"/>
      <c r="Z56" s="4"/>
    </row>
    <row r="57" spans="1:26" ht="15" customHeight="1">
      <c r="A57" s="5" t="s">
        <v>612</v>
      </c>
      <c r="B57" s="5" t="s">
        <v>606</v>
      </c>
      <c r="C57" s="5" t="s">
        <v>613</v>
      </c>
      <c r="D57" s="5" t="s">
        <v>485</v>
      </c>
      <c r="E57" s="5" t="s">
        <v>533</v>
      </c>
      <c r="F57" s="17">
        <v>800</v>
      </c>
      <c r="G57" s="29">
        <v>850</v>
      </c>
      <c r="H57" s="30">
        <f>F57*G57</f>
        <v>680000</v>
      </c>
      <c r="I57" s="5" t="s">
        <v>614</v>
      </c>
      <c r="J57" s="4"/>
      <c r="K57" s="4"/>
      <c r="L57" s="4"/>
      <c r="M57" s="4"/>
      <c r="N57" s="4"/>
      <c r="O57" s="4"/>
      <c r="P57" s="4"/>
      <c r="Q57" s="4"/>
      <c r="R57" s="4"/>
      <c r="S57" s="4"/>
      <c r="T57" s="4"/>
      <c r="U57" s="4"/>
      <c r="V57" s="4"/>
      <c r="W57" s="4"/>
      <c r="X57" s="4"/>
      <c r="Y57" s="4"/>
      <c r="Z57" s="4"/>
    </row>
    <row r="58" spans="1:26" ht="15" customHeight="1">
      <c r="A58" s="5" t="s">
        <v>615</v>
      </c>
      <c r="B58" s="5" t="s">
        <v>606</v>
      </c>
      <c r="C58" s="5" t="s">
        <v>616</v>
      </c>
      <c r="D58" s="5" t="s">
        <v>485</v>
      </c>
      <c r="E58" s="5" t="s">
        <v>533</v>
      </c>
      <c r="F58" s="17">
        <v>620</v>
      </c>
      <c r="G58" s="29">
        <v>850</v>
      </c>
      <c r="H58" s="30">
        <f>F58*G58</f>
        <v>527000</v>
      </c>
      <c r="I58" s="5" t="s">
        <v>617</v>
      </c>
      <c r="J58" s="4"/>
      <c r="K58" s="4"/>
      <c r="L58" s="4"/>
      <c r="M58" s="4"/>
      <c r="N58" s="4"/>
      <c r="O58" s="4"/>
      <c r="P58" s="4"/>
      <c r="Q58" s="4"/>
      <c r="R58" s="4"/>
      <c r="S58" s="4"/>
      <c r="T58" s="4"/>
      <c r="U58" s="4"/>
      <c r="V58" s="4"/>
      <c r="W58" s="4"/>
      <c r="X58" s="4"/>
      <c r="Y58" s="4"/>
      <c r="Z58" s="4"/>
    </row>
    <row r="59" spans="1:26" ht="24" customHeight="1">
      <c r="A59" s="5" t="s">
        <v>618</v>
      </c>
      <c r="B59" s="5" t="s">
        <v>606</v>
      </c>
      <c r="C59" s="5" t="s">
        <v>619</v>
      </c>
      <c r="D59" s="5" t="s">
        <v>485</v>
      </c>
      <c r="E59" s="5" t="s">
        <v>533</v>
      </c>
      <c r="F59" s="17">
        <v>170</v>
      </c>
      <c r="G59" s="29">
        <v>1350</v>
      </c>
      <c r="H59" s="30">
        <f>F59*G59</f>
        <v>229500</v>
      </c>
      <c r="I59" s="5" t="s">
        <v>620</v>
      </c>
      <c r="J59" s="4"/>
      <c r="K59" s="4"/>
      <c r="L59" s="4"/>
      <c r="M59" s="4"/>
      <c r="N59" s="4"/>
      <c r="O59" s="4"/>
      <c r="P59" s="4"/>
      <c r="Q59" s="4"/>
      <c r="R59" s="4"/>
      <c r="S59" s="4"/>
      <c r="T59" s="4"/>
      <c r="U59" s="4"/>
      <c r="V59" s="4"/>
      <c r="W59" s="4"/>
      <c r="X59" s="4"/>
      <c r="Y59" s="4"/>
      <c r="Z59" s="4"/>
    </row>
    <row r="60" spans="1:26" ht="15" customHeight="1">
      <c r="A60" s="5" t="s">
        <v>621</v>
      </c>
      <c r="B60" s="5" t="s">
        <v>606</v>
      </c>
      <c r="C60" s="5" t="s">
        <v>622</v>
      </c>
      <c r="D60" s="5" t="s">
        <v>623</v>
      </c>
      <c r="E60" s="5" t="s">
        <v>509</v>
      </c>
      <c r="F60" s="33">
        <v>1</v>
      </c>
      <c r="G60" s="30"/>
      <c r="H60" s="6">
        <f>'Props &amp; Art'!O45</f>
        <v>2729500</v>
      </c>
      <c r="I60" s="5" t="s">
        <v>624</v>
      </c>
      <c r="J60" s="4"/>
      <c r="K60" s="4"/>
      <c r="L60" s="4"/>
      <c r="M60" s="4"/>
      <c r="N60" s="4"/>
      <c r="O60" s="4"/>
      <c r="P60" s="4"/>
      <c r="Q60" s="4"/>
      <c r="R60" s="4"/>
      <c r="S60" s="4"/>
      <c r="T60" s="4"/>
      <c r="U60" s="4"/>
      <c r="V60" s="4"/>
      <c r="W60" s="4"/>
      <c r="X60" s="4"/>
      <c r="Y60" s="4"/>
      <c r="Z60" s="4"/>
    </row>
    <row r="61" spans="1:26" ht="24" customHeight="1">
      <c r="A61" s="5" t="s">
        <v>625</v>
      </c>
      <c r="B61" s="5" t="s">
        <v>606</v>
      </c>
      <c r="C61" s="5" t="s">
        <v>626</v>
      </c>
      <c r="D61" s="5" t="s">
        <v>537</v>
      </c>
      <c r="E61" s="5" t="s">
        <v>475</v>
      </c>
      <c r="F61" s="17">
        <v>1</v>
      </c>
      <c r="G61" s="29">
        <v>180000</v>
      </c>
      <c r="H61" s="30">
        <f>F61*G61</f>
        <v>180000</v>
      </c>
      <c r="I61" s="5" t="s">
        <v>627</v>
      </c>
      <c r="J61" s="4"/>
      <c r="K61" s="4"/>
      <c r="L61" s="4"/>
      <c r="M61" s="4"/>
      <c r="N61" s="4"/>
      <c r="O61" s="4"/>
      <c r="P61" s="4"/>
      <c r="Q61" s="4"/>
      <c r="R61" s="4"/>
      <c r="S61" s="4"/>
      <c r="T61" s="4"/>
      <c r="U61" s="4"/>
      <c r="V61" s="4"/>
      <c r="W61" s="4"/>
      <c r="X61" s="4"/>
      <c r="Y61" s="4"/>
      <c r="Z61" s="4"/>
    </row>
    <row r="62" spans="1:26" ht="24" customHeight="1">
      <c r="A62" s="5" t="s">
        <v>628</v>
      </c>
      <c r="B62" s="5" t="s">
        <v>606</v>
      </c>
      <c r="C62" s="5" t="s">
        <v>629</v>
      </c>
      <c r="D62" s="5" t="s">
        <v>630</v>
      </c>
      <c r="E62" s="5" t="s">
        <v>475</v>
      </c>
      <c r="F62" s="17">
        <v>1</v>
      </c>
      <c r="G62" s="29">
        <v>375000</v>
      </c>
      <c r="H62" s="30">
        <f>F62*G62</f>
        <v>375000</v>
      </c>
      <c r="I62" s="5" t="s">
        <v>631</v>
      </c>
      <c r="J62" s="4"/>
      <c r="K62" s="4"/>
      <c r="L62" s="4"/>
      <c r="M62" s="4"/>
      <c r="N62" s="4"/>
      <c r="O62" s="4"/>
      <c r="P62" s="4"/>
      <c r="Q62" s="4"/>
      <c r="R62" s="4"/>
      <c r="S62" s="4"/>
      <c r="T62" s="4"/>
      <c r="U62" s="4"/>
      <c r="V62" s="4"/>
      <c r="W62" s="4"/>
      <c r="X62" s="4"/>
      <c r="Y62" s="4"/>
      <c r="Z62" s="4"/>
    </row>
    <row r="63" spans="1:26" ht="24" customHeight="1">
      <c r="A63" s="5" t="s">
        <v>632</v>
      </c>
      <c r="B63" s="5" t="s">
        <v>606</v>
      </c>
      <c r="C63" s="5" t="s">
        <v>633</v>
      </c>
      <c r="D63" s="5" t="s">
        <v>630</v>
      </c>
      <c r="E63" s="5" t="s">
        <v>475</v>
      </c>
      <c r="F63" s="17">
        <v>1</v>
      </c>
      <c r="G63" s="29">
        <v>900000</v>
      </c>
      <c r="H63" s="30">
        <f>F63*G63</f>
        <v>900000</v>
      </c>
      <c r="I63" s="5" t="s">
        <v>634</v>
      </c>
      <c r="J63" s="4"/>
      <c r="K63" s="4"/>
      <c r="L63" s="4"/>
      <c r="M63" s="4"/>
      <c r="N63" s="4"/>
      <c r="O63" s="4"/>
      <c r="P63" s="4"/>
      <c r="Q63" s="4"/>
      <c r="R63" s="4"/>
      <c r="S63" s="4"/>
      <c r="T63" s="4"/>
      <c r="U63" s="4"/>
      <c r="V63" s="4"/>
      <c r="W63" s="4"/>
      <c r="X63" s="4"/>
      <c r="Y63" s="4"/>
      <c r="Z63" s="4"/>
    </row>
    <row r="64" spans="1:26" ht="24" customHeight="1">
      <c r="A64" s="5" t="s">
        <v>635</v>
      </c>
      <c r="B64" s="5" t="s">
        <v>606</v>
      </c>
      <c r="C64" s="5" t="s">
        <v>636</v>
      </c>
      <c r="D64" s="5" t="s">
        <v>630</v>
      </c>
      <c r="E64" s="5" t="s">
        <v>475</v>
      </c>
      <c r="F64" s="17">
        <v>1</v>
      </c>
      <c r="G64" s="29">
        <v>450000</v>
      </c>
      <c r="H64" s="30">
        <f>F64*G64</f>
        <v>450000</v>
      </c>
      <c r="I64" s="5" t="s">
        <v>637</v>
      </c>
      <c r="J64" s="4"/>
      <c r="K64" s="4"/>
      <c r="L64" s="4"/>
      <c r="M64" s="4"/>
      <c r="N64" s="4"/>
      <c r="O64" s="4"/>
      <c r="P64" s="4"/>
      <c r="Q64" s="4"/>
      <c r="R64" s="4"/>
      <c r="S64" s="4"/>
      <c r="T64" s="4"/>
      <c r="U64" s="4"/>
      <c r="V64" s="4"/>
      <c r="W64" s="4"/>
      <c r="X64" s="4"/>
      <c r="Y64" s="4"/>
      <c r="Z64" s="4"/>
    </row>
    <row r="65" spans="1:26" ht="24" customHeight="1">
      <c r="A65" s="5" t="s">
        <v>638</v>
      </c>
      <c r="B65" s="5" t="s">
        <v>606</v>
      </c>
      <c r="C65" s="5" t="s">
        <v>639</v>
      </c>
      <c r="D65" s="5" t="s">
        <v>474</v>
      </c>
      <c r="E65" s="5" t="s">
        <v>475</v>
      </c>
      <c r="F65" s="17">
        <v>1</v>
      </c>
      <c r="G65" s="29">
        <v>60000</v>
      </c>
      <c r="H65" s="30">
        <f>F65*G65</f>
        <v>60000</v>
      </c>
      <c r="I65" s="5" t="s">
        <v>640</v>
      </c>
      <c r="J65" s="4"/>
      <c r="K65" s="4"/>
      <c r="L65" s="4"/>
      <c r="M65" s="4"/>
      <c r="N65" s="4"/>
      <c r="O65" s="4"/>
      <c r="P65" s="4"/>
      <c r="Q65" s="4"/>
      <c r="R65" s="4"/>
      <c r="S65" s="4"/>
      <c r="T65" s="4"/>
      <c r="U65" s="4"/>
      <c r="V65" s="4"/>
      <c r="W65" s="4"/>
      <c r="X65" s="4"/>
      <c r="Y65" s="4"/>
      <c r="Z65" s="4"/>
    </row>
    <row r="66" spans="1:26" ht="15" customHeight="1">
      <c r="A66" s="58" t="s">
        <v>31</v>
      </c>
      <c r="B66" s="58"/>
      <c r="C66" s="58"/>
      <c r="D66" s="58"/>
      <c r="E66" s="58"/>
      <c r="F66" s="59"/>
      <c r="G66" s="60"/>
      <c r="H66" s="32">
        <f>SUM(H55:H65)</f>
        <v>6770000</v>
      </c>
      <c r="I66" s="31"/>
      <c r="J66" s="4"/>
      <c r="K66" s="4"/>
      <c r="L66" s="4"/>
      <c r="M66" s="4"/>
      <c r="N66" s="4"/>
      <c r="O66" s="4"/>
      <c r="P66" s="4"/>
      <c r="Q66" s="4"/>
      <c r="R66" s="4"/>
      <c r="S66" s="4"/>
      <c r="T66" s="4"/>
      <c r="U66" s="4"/>
      <c r="V66" s="4"/>
      <c r="W66" s="4"/>
      <c r="X66" s="4"/>
      <c r="Y66" s="4"/>
      <c r="Z66" s="4"/>
    </row>
    <row r="67" spans="1:26" ht="24" customHeight="1">
      <c r="A67" s="5" t="s">
        <v>641</v>
      </c>
      <c r="B67" s="5" t="s">
        <v>642</v>
      </c>
      <c r="C67" s="5" t="s">
        <v>643</v>
      </c>
      <c r="D67" s="5" t="s">
        <v>485</v>
      </c>
      <c r="E67" s="5" t="s">
        <v>533</v>
      </c>
      <c r="F67" s="17">
        <v>300</v>
      </c>
      <c r="G67" s="29">
        <v>1150</v>
      </c>
      <c r="H67" s="30">
        <f t="shared" ref="H67:H74" si="3">F67*G67</f>
        <v>345000</v>
      </c>
      <c r="I67" s="5" t="s">
        <v>644</v>
      </c>
      <c r="J67" s="4"/>
      <c r="K67" s="4"/>
      <c r="L67" s="4"/>
      <c r="M67" s="4"/>
      <c r="N67" s="4"/>
      <c r="O67" s="4"/>
      <c r="P67" s="4"/>
      <c r="Q67" s="4"/>
      <c r="R67" s="4"/>
      <c r="S67" s="4"/>
      <c r="T67" s="4"/>
      <c r="U67" s="4"/>
      <c r="V67" s="4"/>
      <c r="W67" s="4"/>
      <c r="X67" s="4"/>
      <c r="Y67" s="4"/>
      <c r="Z67" s="4"/>
    </row>
    <row r="68" spans="1:26" ht="15" customHeight="1">
      <c r="A68" s="5" t="s">
        <v>645</v>
      </c>
      <c r="B68" s="5" t="s">
        <v>642</v>
      </c>
      <c r="C68" s="5" t="s">
        <v>646</v>
      </c>
      <c r="D68" s="5" t="s">
        <v>537</v>
      </c>
      <c r="E68" s="5" t="s">
        <v>475</v>
      </c>
      <c r="F68" s="17">
        <v>1</v>
      </c>
      <c r="G68" s="29">
        <v>180000</v>
      </c>
      <c r="H68" s="30">
        <f t="shared" si="3"/>
        <v>180000</v>
      </c>
      <c r="I68" s="5" t="s">
        <v>647</v>
      </c>
      <c r="J68" s="4"/>
      <c r="K68" s="4"/>
      <c r="L68" s="4"/>
      <c r="M68" s="4"/>
      <c r="N68" s="4"/>
      <c r="O68" s="4"/>
      <c r="P68" s="4"/>
      <c r="Q68" s="4"/>
      <c r="R68" s="4"/>
      <c r="S68" s="4"/>
      <c r="T68" s="4"/>
      <c r="U68" s="4"/>
      <c r="V68" s="4"/>
      <c r="W68" s="4"/>
      <c r="X68" s="4"/>
      <c r="Y68" s="4"/>
      <c r="Z68" s="4"/>
    </row>
    <row r="69" spans="1:26" ht="15" customHeight="1">
      <c r="A69" s="5" t="s">
        <v>648</v>
      </c>
      <c r="B69" s="5" t="s">
        <v>642</v>
      </c>
      <c r="C69" s="5" t="s">
        <v>649</v>
      </c>
      <c r="D69" s="5" t="s">
        <v>537</v>
      </c>
      <c r="E69" s="5" t="s">
        <v>475</v>
      </c>
      <c r="F69" s="17">
        <v>1</v>
      </c>
      <c r="G69" s="29">
        <v>225000</v>
      </c>
      <c r="H69" s="30">
        <f t="shared" si="3"/>
        <v>225000</v>
      </c>
      <c r="I69" s="5" t="s">
        <v>650</v>
      </c>
      <c r="J69" s="4"/>
      <c r="K69" s="4"/>
      <c r="L69" s="4"/>
      <c r="M69" s="4"/>
      <c r="N69" s="4"/>
      <c r="O69" s="4"/>
      <c r="P69" s="4"/>
      <c r="Q69" s="4"/>
      <c r="R69" s="4"/>
      <c r="S69" s="4"/>
      <c r="T69" s="4"/>
      <c r="U69" s="4"/>
      <c r="V69" s="4"/>
      <c r="W69" s="4"/>
      <c r="X69" s="4"/>
      <c r="Y69" s="4"/>
      <c r="Z69" s="4"/>
    </row>
    <row r="70" spans="1:26" ht="15" customHeight="1">
      <c r="A70" s="5" t="s">
        <v>651</v>
      </c>
      <c r="B70" s="5" t="s">
        <v>642</v>
      </c>
      <c r="C70" s="5" t="s">
        <v>652</v>
      </c>
      <c r="D70" s="5" t="s">
        <v>537</v>
      </c>
      <c r="E70" s="5" t="s">
        <v>475</v>
      </c>
      <c r="F70" s="17">
        <v>1</v>
      </c>
      <c r="G70" s="29">
        <v>160000</v>
      </c>
      <c r="H70" s="30">
        <f t="shared" si="3"/>
        <v>160000</v>
      </c>
      <c r="I70" s="5" t="s">
        <v>653</v>
      </c>
      <c r="J70" s="4"/>
      <c r="K70" s="4"/>
      <c r="L70" s="4"/>
      <c r="M70" s="4"/>
      <c r="N70" s="4"/>
      <c r="O70" s="4"/>
      <c r="P70" s="4"/>
      <c r="Q70" s="4"/>
      <c r="R70" s="4"/>
      <c r="S70" s="4"/>
      <c r="T70" s="4"/>
      <c r="U70" s="4"/>
      <c r="V70" s="4"/>
      <c r="W70" s="4"/>
      <c r="X70" s="4"/>
      <c r="Y70" s="4"/>
      <c r="Z70" s="4"/>
    </row>
    <row r="71" spans="1:26" ht="24" customHeight="1">
      <c r="A71" s="5" t="s">
        <v>654</v>
      </c>
      <c r="B71" s="5" t="s">
        <v>642</v>
      </c>
      <c r="C71" s="5" t="s">
        <v>655</v>
      </c>
      <c r="D71" s="5" t="s">
        <v>485</v>
      </c>
      <c r="E71" s="5" t="s">
        <v>533</v>
      </c>
      <c r="F71" s="17">
        <v>360</v>
      </c>
      <c r="G71" s="29">
        <v>1150</v>
      </c>
      <c r="H71" s="30">
        <f t="shared" si="3"/>
        <v>414000</v>
      </c>
      <c r="I71" s="5" t="s">
        <v>656</v>
      </c>
      <c r="J71" s="4"/>
      <c r="K71" s="4"/>
      <c r="L71" s="4"/>
      <c r="M71" s="4"/>
      <c r="N71" s="4"/>
      <c r="O71" s="4"/>
      <c r="P71" s="4"/>
      <c r="Q71" s="4"/>
      <c r="R71" s="4"/>
      <c r="S71" s="4"/>
      <c r="T71" s="4"/>
      <c r="U71" s="4"/>
      <c r="V71" s="4"/>
      <c r="W71" s="4"/>
      <c r="X71" s="4"/>
      <c r="Y71" s="4"/>
      <c r="Z71" s="4"/>
    </row>
    <row r="72" spans="1:26" ht="15" customHeight="1">
      <c r="A72" s="5" t="s">
        <v>657</v>
      </c>
      <c r="B72" s="5" t="s">
        <v>642</v>
      </c>
      <c r="C72" s="5" t="s">
        <v>658</v>
      </c>
      <c r="D72" s="5" t="s">
        <v>659</v>
      </c>
      <c r="E72" s="5" t="s">
        <v>475</v>
      </c>
      <c r="F72" s="17">
        <v>1</v>
      </c>
      <c r="G72" s="29">
        <v>190000</v>
      </c>
      <c r="H72" s="30">
        <f t="shared" si="3"/>
        <v>190000</v>
      </c>
      <c r="I72" s="5" t="s">
        <v>660</v>
      </c>
      <c r="J72" s="4"/>
      <c r="K72" s="4"/>
      <c r="L72" s="4"/>
      <c r="M72" s="4"/>
      <c r="N72" s="4"/>
      <c r="O72" s="4"/>
      <c r="P72" s="4"/>
      <c r="Q72" s="4"/>
      <c r="R72" s="4"/>
      <c r="S72" s="4"/>
      <c r="T72" s="4"/>
      <c r="U72" s="4"/>
      <c r="V72" s="4"/>
      <c r="W72" s="4"/>
      <c r="X72" s="4"/>
      <c r="Y72" s="4"/>
      <c r="Z72" s="4"/>
    </row>
    <row r="73" spans="1:26" ht="15" customHeight="1">
      <c r="A73" s="5" t="s">
        <v>661</v>
      </c>
      <c r="B73" s="5" t="s">
        <v>642</v>
      </c>
      <c r="C73" s="5" t="s">
        <v>662</v>
      </c>
      <c r="D73" s="5" t="s">
        <v>659</v>
      </c>
      <c r="E73" s="5" t="s">
        <v>475</v>
      </c>
      <c r="F73" s="17">
        <v>1</v>
      </c>
      <c r="G73" s="29">
        <v>75000</v>
      </c>
      <c r="H73" s="30">
        <f t="shared" si="3"/>
        <v>75000</v>
      </c>
      <c r="I73" s="5" t="s">
        <v>663</v>
      </c>
      <c r="J73" s="4"/>
      <c r="K73" s="4"/>
      <c r="L73" s="4"/>
      <c r="M73" s="4"/>
      <c r="N73" s="4"/>
      <c r="O73" s="4"/>
      <c r="P73" s="4"/>
      <c r="Q73" s="4"/>
      <c r="R73" s="4"/>
      <c r="S73" s="4"/>
      <c r="T73" s="4"/>
      <c r="U73" s="4"/>
      <c r="V73" s="4"/>
      <c r="W73" s="4"/>
      <c r="X73" s="4"/>
      <c r="Y73" s="4"/>
      <c r="Z73" s="4"/>
    </row>
    <row r="74" spans="1:26" ht="24" customHeight="1">
      <c r="A74" s="5" t="s">
        <v>664</v>
      </c>
      <c r="B74" s="5" t="s">
        <v>642</v>
      </c>
      <c r="C74" s="5" t="s">
        <v>665</v>
      </c>
      <c r="D74" s="5" t="s">
        <v>666</v>
      </c>
      <c r="E74" s="5" t="s">
        <v>475</v>
      </c>
      <c r="F74" s="17">
        <v>1</v>
      </c>
      <c r="G74" s="29">
        <v>220000</v>
      </c>
      <c r="H74" s="30">
        <f t="shared" si="3"/>
        <v>220000</v>
      </c>
      <c r="I74" s="5" t="s">
        <v>667</v>
      </c>
      <c r="J74" s="4"/>
      <c r="K74" s="4"/>
      <c r="L74" s="4"/>
      <c r="M74" s="4"/>
      <c r="N74" s="4"/>
      <c r="O74" s="4"/>
      <c r="P74" s="4"/>
      <c r="Q74" s="4"/>
      <c r="R74" s="4"/>
      <c r="S74" s="4"/>
      <c r="T74" s="4"/>
      <c r="U74" s="4"/>
      <c r="V74" s="4"/>
      <c r="W74" s="4"/>
      <c r="X74" s="4"/>
      <c r="Y74" s="4"/>
      <c r="Z74" s="4"/>
    </row>
    <row r="75" spans="1:26" ht="15" customHeight="1">
      <c r="A75" s="58" t="s">
        <v>32</v>
      </c>
      <c r="B75" s="58"/>
      <c r="C75" s="58"/>
      <c r="D75" s="58"/>
      <c r="E75" s="58"/>
      <c r="F75" s="59"/>
      <c r="G75" s="60"/>
      <c r="H75" s="32">
        <f>SUM(H67:H74)</f>
        <v>1809000</v>
      </c>
      <c r="I75" s="31"/>
      <c r="J75" s="4"/>
      <c r="K75" s="4"/>
      <c r="L75" s="4"/>
      <c r="M75" s="4"/>
      <c r="N75" s="4"/>
      <c r="O75" s="4"/>
      <c r="P75" s="4"/>
      <c r="Q75" s="4"/>
      <c r="R75" s="4"/>
      <c r="S75" s="4"/>
      <c r="T75" s="4"/>
      <c r="U75" s="4"/>
      <c r="V75" s="4"/>
      <c r="W75" s="4"/>
      <c r="X75" s="4"/>
      <c r="Y75" s="4"/>
      <c r="Z75" s="4"/>
    </row>
    <row r="76" spans="1:26" ht="24" customHeight="1">
      <c r="A76" s="5" t="s">
        <v>668</v>
      </c>
      <c r="B76" s="5" t="s">
        <v>669</v>
      </c>
      <c r="C76" s="5" t="s">
        <v>670</v>
      </c>
      <c r="D76" s="5" t="s">
        <v>485</v>
      </c>
      <c r="E76" s="5" t="s">
        <v>475</v>
      </c>
      <c r="F76" s="17">
        <v>1</v>
      </c>
      <c r="G76" s="29">
        <v>120000</v>
      </c>
      <c r="H76" s="30">
        <f t="shared" ref="H76:H84" si="4">F76*G76</f>
        <v>120000</v>
      </c>
      <c r="I76" s="5" t="s">
        <v>671</v>
      </c>
      <c r="J76" s="4"/>
      <c r="K76" s="4"/>
      <c r="L76" s="4"/>
      <c r="M76" s="4"/>
      <c r="N76" s="4"/>
      <c r="O76" s="4"/>
      <c r="P76" s="4"/>
      <c r="Q76" s="4"/>
      <c r="R76" s="4"/>
      <c r="S76" s="4"/>
      <c r="T76" s="4"/>
      <c r="U76" s="4"/>
      <c r="V76" s="4"/>
      <c r="W76" s="4"/>
      <c r="X76" s="4"/>
      <c r="Y76" s="4"/>
      <c r="Z76" s="4"/>
    </row>
    <row r="77" spans="1:26" ht="15" customHeight="1">
      <c r="A77" s="5" t="s">
        <v>672</v>
      </c>
      <c r="B77" s="5" t="s">
        <v>669</v>
      </c>
      <c r="C77" s="5" t="s">
        <v>673</v>
      </c>
      <c r="D77" s="5" t="s">
        <v>674</v>
      </c>
      <c r="E77" s="5" t="s">
        <v>475</v>
      </c>
      <c r="F77" s="17">
        <v>1</v>
      </c>
      <c r="G77" s="29">
        <v>250000</v>
      </c>
      <c r="H77" s="30">
        <f t="shared" si="4"/>
        <v>250000</v>
      </c>
      <c r="I77" s="5" t="s">
        <v>675</v>
      </c>
      <c r="J77" s="4"/>
      <c r="K77" s="4"/>
      <c r="L77" s="4"/>
      <c r="M77" s="4"/>
      <c r="N77" s="4"/>
      <c r="O77" s="4"/>
      <c r="P77" s="4"/>
      <c r="Q77" s="4"/>
      <c r="R77" s="4"/>
      <c r="S77" s="4"/>
      <c r="T77" s="4"/>
      <c r="U77" s="4"/>
      <c r="V77" s="4"/>
      <c r="W77" s="4"/>
      <c r="X77" s="4"/>
      <c r="Y77" s="4"/>
      <c r="Z77" s="4"/>
    </row>
    <row r="78" spans="1:26" ht="15" customHeight="1">
      <c r="A78" s="5" t="s">
        <v>676</v>
      </c>
      <c r="B78" s="5" t="s">
        <v>669</v>
      </c>
      <c r="C78" s="5" t="s">
        <v>677</v>
      </c>
      <c r="D78" s="5" t="s">
        <v>674</v>
      </c>
      <c r="E78" s="5" t="s">
        <v>475</v>
      </c>
      <c r="F78" s="17">
        <v>1</v>
      </c>
      <c r="G78" s="29">
        <v>130000</v>
      </c>
      <c r="H78" s="30">
        <f t="shared" si="4"/>
        <v>130000</v>
      </c>
      <c r="I78" s="5" t="s">
        <v>678</v>
      </c>
      <c r="J78" s="4"/>
      <c r="K78" s="4"/>
      <c r="L78" s="4"/>
      <c r="M78" s="4"/>
      <c r="N78" s="4"/>
      <c r="O78" s="4"/>
      <c r="P78" s="4"/>
      <c r="Q78" s="4"/>
      <c r="R78" s="4"/>
      <c r="S78" s="4"/>
      <c r="T78" s="4"/>
      <c r="U78" s="4"/>
      <c r="V78" s="4"/>
      <c r="W78" s="4"/>
      <c r="X78" s="4"/>
      <c r="Y78" s="4"/>
      <c r="Z78" s="4"/>
    </row>
    <row r="79" spans="1:26" ht="15" customHeight="1">
      <c r="A79" s="5" t="s">
        <v>679</v>
      </c>
      <c r="B79" s="5" t="s">
        <v>669</v>
      </c>
      <c r="C79" s="5" t="s">
        <v>680</v>
      </c>
      <c r="D79" s="5" t="s">
        <v>674</v>
      </c>
      <c r="E79" s="5" t="s">
        <v>475</v>
      </c>
      <c r="F79" s="17">
        <v>1</v>
      </c>
      <c r="G79" s="29">
        <v>190000</v>
      </c>
      <c r="H79" s="30">
        <f t="shared" si="4"/>
        <v>190000</v>
      </c>
      <c r="I79" s="5" t="s">
        <v>681</v>
      </c>
      <c r="J79" s="4"/>
      <c r="K79" s="4"/>
      <c r="L79" s="4"/>
      <c r="M79" s="4"/>
      <c r="N79" s="4"/>
      <c r="O79" s="4"/>
      <c r="P79" s="4"/>
      <c r="Q79" s="4"/>
      <c r="R79" s="4"/>
      <c r="S79" s="4"/>
      <c r="T79" s="4"/>
      <c r="U79" s="4"/>
      <c r="V79" s="4"/>
      <c r="W79" s="4"/>
      <c r="X79" s="4"/>
      <c r="Y79" s="4"/>
      <c r="Z79" s="4"/>
    </row>
    <row r="80" spans="1:26" ht="15" customHeight="1">
      <c r="A80" s="5" t="s">
        <v>682</v>
      </c>
      <c r="B80" s="5" t="s">
        <v>669</v>
      </c>
      <c r="C80" s="5" t="s">
        <v>683</v>
      </c>
      <c r="D80" s="5" t="s">
        <v>674</v>
      </c>
      <c r="E80" s="5" t="s">
        <v>475</v>
      </c>
      <c r="F80" s="17">
        <v>1</v>
      </c>
      <c r="G80" s="29">
        <v>250000</v>
      </c>
      <c r="H80" s="30">
        <f t="shared" si="4"/>
        <v>250000</v>
      </c>
      <c r="I80" s="5" t="s">
        <v>684</v>
      </c>
      <c r="J80" s="4"/>
      <c r="K80" s="4"/>
      <c r="L80" s="4"/>
      <c r="M80" s="4"/>
      <c r="N80" s="4"/>
      <c r="O80" s="4"/>
      <c r="P80" s="4"/>
      <c r="Q80" s="4"/>
      <c r="R80" s="4"/>
      <c r="S80" s="4"/>
      <c r="T80" s="4"/>
      <c r="U80" s="4"/>
      <c r="V80" s="4"/>
      <c r="W80" s="4"/>
      <c r="X80" s="4"/>
      <c r="Y80" s="4"/>
      <c r="Z80" s="4"/>
    </row>
    <row r="81" spans="1:26" ht="15" customHeight="1">
      <c r="A81" s="5" t="s">
        <v>685</v>
      </c>
      <c r="B81" s="5" t="s">
        <v>669</v>
      </c>
      <c r="C81" s="5" t="s">
        <v>686</v>
      </c>
      <c r="D81" s="5" t="s">
        <v>674</v>
      </c>
      <c r="E81" s="5" t="s">
        <v>475</v>
      </c>
      <c r="F81" s="17">
        <v>1</v>
      </c>
      <c r="G81" s="29">
        <v>150000</v>
      </c>
      <c r="H81" s="30">
        <f t="shared" si="4"/>
        <v>150000</v>
      </c>
      <c r="I81" s="5" t="s">
        <v>687</v>
      </c>
      <c r="J81" s="4"/>
      <c r="K81" s="4"/>
      <c r="L81" s="4"/>
      <c r="M81" s="4"/>
      <c r="N81" s="4"/>
      <c r="O81" s="4"/>
      <c r="P81" s="4"/>
      <c r="Q81" s="4"/>
      <c r="R81" s="4"/>
      <c r="S81" s="4"/>
      <c r="T81" s="4"/>
      <c r="U81" s="4"/>
      <c r="V81" s="4"/>
      <c r="W81" s="4"/>
      <c r="X81" s="4"/>
      <c r="Y81" s="4"/>
      <c r="Z81" s="4"/>
    </row>
    <row r="82" spans="1:26" ht="15" customHeight="1">
      <c r="A82" s="5" t="s">
        <v>688</v>
      </c>
      <c r="B82" s="5" t="s">
        <v>669</v>
      </c>
      <c r="C82" s="5" t="s">
        <v>689</v>
      </c>
      <c r="D82" s="5" t="s">
        <v>674</v>
      </c>
      <c r="E82" s="5" t="s">
        <v>475</v>
      </c>
      <c r="F82" s="17">
        <v>1</v>
      </c>
      <c r="G82" s="29">
        <v>130000</v>
      </c>
      <c r="H82" s="30">
        <f t="shared" si="4"/>
        <v>130000</v>
      </c>
      <c r="I82" s="5" t="s">
        <v>690</v>
      </c>
      <c r="J82" s="4"/>
      <c r="K82" s="4"/>
      <c r="L82" s="4"/>
      <c r="M82" s="4"/>
      <c r="N82" s="4"/>
      <c r="O82" s="4"/>
      <c r="P82" s="4"/>
      <c r="Q82" s="4"/>
      <c r="R82" s="4"/>
      <c r="S82" s="4"/>
      <c r="T82" s="4"/>
      <c r="U82" s="4"/>
      <c r="V82" s="4"/>
      <c r="W82" s="4"/>
      <c r="X82" s="4"/>
      <c r="Y82" s="4"/>
      <c r="Z82" s="4"/>
    </row>
    <row r="83" spans="1:26" ht="15" customHeight="1">
      <c r="A83" s="5" t="s">
        <v>691</v>
      </c>
      <c r="B83" s="5" t="s">
        <v>669</v>
      </c>
      <c r="C83" s="5" t="s">
        <v>692</v>
      </c>
      <c r="D83" s="5" t="s">
        <v>693</v>
      </c>
      <c r="E83" s="5" t="s">
        <v>475</v>
      </c>
      <c r="F83" s="17">
        <v>1</v>
      </c>
      <c r="G83" s="29">
        <v>90000</v>
      </c>
      <c r="H83" s="30">
        <f t="shared" si="4"/>
        <v>90000</v>
      </c>
      <c r="I83" s="5" t="s">
        <v>694</v>
      </c>
      <c r="J83" s="4"/>
      <c r="K83" s="4"/>
      <c r="L83" s="4"/>
      <c r="M83" s="4"/>
      <c r="N83" s="4"/>
      <c r="O83" s="4"/>
      <c r="P83" s="4"/>
      <c r="Q83" s="4"/>
      <c r="R83" s="4"/>
      <c r="S83" s="4"/>
      <c r="T83" s="4"/>
      <c r="U83" s="4"/>
      <c r="V83" s="4"/>
      <c r="W83" s="4"/>
      <c r="X83" s="4"/>
      <c r="Y83" s="4"/>
      <c r="Z83" s="4"/>
    </row>
    <row r="84" spans="1:26" ht="15" customHeight="1">
      <c r="A84" s="5" t="s">
        <v>695</v>
      </c>
      <c r="B84" s="5" t="s">
        <v>669</v>
      </c>
      <c r="C84" s="5" t="s">
        <v>696</v>
      </c>
      <c r="D84" s="5" t="s">
        <v>474</v>
      </c>
      <c r="E84" s="5" t="s">
        <v>475</v>
      </c>
      <c r="F84" s="17">
        <v>1</v>
      </c>
      <c r="G84" s="29">
        <v>65000</v>
      </c>
      <c r="H84" s="30">
        <f t="shared" si="4"/>
        <v>65000</v>
      </c>
      <c r="I84" s="5" t="s">
        <v>697</v>
      </c>
      <c r="J84" s="4"/>
      <c r="K84" s="4"/>
      <c r="L84" s="4"/>
      <c r="M84" s="4"/>
      <c r="N84" s="4"/>
      <c r="O84" s="4"/>
      <c r="P84" s="4"/>
      <c r="Q84" s="4"/>
      <c r="R84" s="4"/>
      <c r="S84" s="4"/>
      <c r="T84" s="4"/>
      <c r="U84" s="4"/>
      <c r="V84" s="4"/>
      <c r="W84" s="4"/>
      <c r="X84" s="4"/>
      <c r="Y84" s="4"/>
      <c r="Z84" s="4"/>
    </row>
    <row r="85" spans="1:26" ht="15" customHeight="1">
      <c r="A85" s="58" t="s">
        <v>698</v>
      </c>
      <c r="B85" s="58"/>
      <c r="C85" s="58"/>
      <c r="D85" s="58"/>
      <c r="E85" s="58"/>
      <c r="F85" s="59"/>
      <c r="G85" s="60"/>
      <c r="H85" s="32">
        <f>SUM(H76:H84)</f>
        <v>1375000</v>
      </c>
      <c r="I85" s="31"/>
      <c r="J85" s="4"/>
      <c r="K85" s="4"/>
      <c r="L85" s="4"/>
      <c r="M85" s="4"/>
      <c r="N85" s="4"/>
      <c r="O85" s="4"/>
      <c r="P85" s="4"/>
      <c r="Q85" s="4"/>
      <c r="R85" s="4"/>
      <c r="S85" s="4"/>
      <c r="T85" s="4"/>
      <c r="U85" s="4"/>
      <c r="V85" s="4"/>
      <c r="W85" s="4"/>
      <c r="X85" s="4"/>
      <c r="Y85" s="4"/>
      <c r="Z85" s="4"/>
    </row>
    <row r="86" spans="1:26" ht="15" customHeight="1">
      <c r="A86" s="5" t="s">
        <v>699</v>
      </c>
      <c r="B86" s="5" t="s">
        <v>700</v>
      </c>
      <c r="C86" s="5" t="s">
        <v>701</v>
      </c>
      <c r="D86" s="5" t="s">
        <v>485</v>
      </c>
      <c r="E86" s="5" t="s">
        <v>475</v>
      </c>
      <c r="F86" s="17">
        <v>1</v>
      </c>
      <c r="G86" s="29">
        <v>150000</v>
      </c>
      <c r="H86" s="30">
        <f t="shared" ref="H86:H94" si="5">F86*G86</f>
        <v>150000</v>
      </c>
      <c r="I86" s="5" t="s">
        <v>702</v>
      </c>
      <c r="J86" s="4"/>
      <c r="K86" s="4"/>
      <c r="L86" s="4"/>
      <c r="M86" s="4"/>
      <c r="N86" s="4"/>
      <c r="O86" s="4"/>
      <c r="P86" s="4"/>
      <c r="Q86" s="4"/>
      <c r="R86" s="4"/>
      <c r="S86" s="4"/>
      <c r="T86" s="4"/>
      <c r="U86" s="4"/>
      <c r="V86" s="4"/>
      <c r="W86" s="4"/>
      <c r="X86" s="4"/>
      <c r="Y86" s="4"/>
      <c r="Z86" s="4"/>
    </row>
    <row r="87" spans="1:26" ht="15" customHeight="1">
      <c r="A87" s="5" t="s">
        <v>703</v>
      </c>
      <c r="B87" s="5" t="s">
        <v>700</v>
      </c>
      <c r="C87" s="5" t="s">
        <v>704</v>
      </c>
      <c r="D87" s="5" t="s">
        <v>558</v>
      </c>
      <c r="E87" s="5" t="s">
        <v>475</v>
      </c>
      <c r="F87" s="17">
        <v>1</v>
      </c>
      <c r="G87" s="29">
        <v>70000</v>
      </c>
      <c r="H87" s="30">
        <f t="shared" si="5"/>
        <v>70000</v>
      </c>
      <c r="I87" s="5" t="s">
        <v>705</v>
      </c>
      <c r="J87" s="4"/>
      <c r="K87" s="4"/>
      <c r="L87" s="4"/>
      <c r="M87" s="4"/>
      <c r="N87" s="4"/>
      <c r="O87" s="4"/>
      <c r="P87" s="4"/>
      <c r="Q87" s="4"/>
      <c r="R87" s="4"/>
      <c r="S87" s="4"/>
      <c r="T87" s="4"/>
      <c r="U87" s="4"/>
      <c r="V87" s="4"/>
      <c r="W87" s="4"/>
      <c r="X87" s="4"/>
      <c r="Y87" s="4"/>
      <c r="Z87" s="4"/>
    </row>
    <row r="88" spans="1:26" ht="15" customHeight="1">
      <c r="A88" s="5" t="s">
        <v>706</v>
      </c>
      <c r="B88" s="5" t="s">
        <v>700</v>
      </c>
      <c r="C88" s="5" t="s">
        <v>707</v>
      </c>
      <c r="D88" s="5" t="s">
        <v>558</v>
      </c>
      <c r="E88" s="5" t="s">
        <v>475</v>
      </c>
      <c r="F88" s="17">
        <v>1</v>
      </c>
      <c r="G88" s="29">
        <v>210000</v>
      </c>
      <c r="H88" s="30">
        <f t="shared" si="5"/>
        <v>210000</v>
      </c>
      <c r="I88" s="5" t="s">
        <v>708</v>
      </c>
      <c r="J88" s="4"/>
      <c r="K88" s="4"/>
      <c r="L88" s="4"/>
      <c r="M88" s="4"/>
      <c r="N88" s="4"/>
      <c r="O88" s="4"/>
      <c r="P88" s="4"/>
      <c r="Q88" s="4"/>
      <c r="R88" s="4"/>
      <c r="S88" s="4"/>
      <c r="T88" s="4"/>
      <c r="U88" s="4"/>
      <c r="V88" s="4"/>
      <c r="W88" s="4"/>
      <c r="X88" s="4"/>
      <c r="Y88" s="4"/>
      <c r="Z88" s="4"/>
    </row>
    <row r="89" spans="1:26" ht="15" customHeight="1">
      <c r="A89" s="5" t="s">
        <v>709</v>
      </c>
      <c r="B89" s="5" t="s">
        <v>700</v>
      </c>
      <c r="C89" s="5" t="s">
        <v>710</v>
      </c>
      <c r="D89" s="5" t="s">
        <v>711</v>
      </c>
      <c r="E89" s="5" t="s">
        <v>475</v>
      </c>
      <c r="F89" s="17">
        <v>1</v>
      </c>
      <c r="G89" s="29">
        <v>150000</v>
      </c>
      <c r="H89" s="30">
        <f t="shared" si="5"/>
        <v>150000</v>
      </c>
      <c r="I89" s="5" t="s">
        <v>712</v>
      </c>
      <c r="J89" s="4"/>
      <c r="K89" s="4"/>
      <c r="L89" s="4"/>
      <c r="M89" s="4"/>
      <c r="N89" s="4"/>
      <c r="O89" s="4"/>
      <c r="P89" s="4"/>
      <c r="Q89" s="4"/>
      <c r="R89" s="4"/>
      <c r="S89" s="4"/>
      <c r="T89" s="4"/>
      <c r="U89" s="4"/>
      <c r="V89" s="4"/>
      <c r="W89" s="4"/>
      <c r="X89" s="4"/>
      <c r="Y89" s="4"/>
      <c r="Z89" s="4"/>
    </row>
    <row r="90" spans="1:26" ht="24" customHeight="1">
      <c r="A90" s="5" t="s">
        <v>713</v>
      </c>
      <c r="B90" s="5" t="s">
        <v>700</v>
      </c>
      <c r="C90" s="5" t="s">
        <v>714</v>
      </c>
      <c r="D90" s="5" t="s">
        <v>715</v>
      </c>
      <c r="E90" s="5" t="s">
        <v>475</v>
      </c>
      <c r="F90" s="17">
        <v>1</v>
      </c>
      <c r="G90" s="29">
        <v>800000</v>
      </c>
      <c r="H90" s="30">
        <f t="shared" si="5"/>
        <v>800000</v>
      </c>
      <c r="I90" s="5" t="s">
        <v>716</v>
      </c>
      <c r="J90" s="4"/>
      <c r="K90" s="4"/>
      <c r="L90" s="4"/>
      <c r="M90" s="4"/>
      <c r="N90" s="4"/>
      <c r="O90" s="4"/>
      <c r="P90" s="4"/>
      <c r="Q90" s="4"/>
      <c r="R90" s="4"/>
      <c r="S90" s="4"/>
      <c r="T90" s="4"/>
      <c r="U90" s="4"/>
      <c r="V90" s="4"/>
      <c r="W90" s="4"/>
      <c r="X90" s="4"/>
      <c r="Y90" s="4"/>
      <c r="Z90" s="4"/>
    </row>
    <row r="91" spans="1:26" ht="15" customHeight="1">
      <c r="A91" s="5" t="s">
        <v>717</v>
      </c>
      <c r="B91" s="5" t="s">
        <v>700</v>
      </c>
      <c r="C91" s="5" t="s">
        <v>718</v>
      </c>
      <c r="D91" s="5" t="s">
        <v>711</v>
      </c>
      <c r="E91" s="5" t="s">
        <v>475</v>
      </c>
      <c r="F91" s="17">
        <v>1</v>
      </c>
      <c r="G91" s="29">
        <v>210000</v>
      </c>
      <c r="H91" s="30">
        <f t="shared" si="5"/>
        <v>210000</v>
      </c>
      <c r="I91" s="5" t="s">
        <v>719</v>
      </c>
      <c r="J91" s="4"/>
      <c r="K91" s="4"/>
      <c r="L91" s="4"/>
      <c r="M91" s="4"/>
      <c r="N91" s="4"/>
      <c r="O91" s="4"/>
      <c r="P91" s="4"/>
      <c r="Q91" s="4"/>
      <c r="R91" s="4"/>
      <c r="S91" s="4"/>
      <c r="T91" s="4"/>
      <c r="U91" s="4"/>
      <c r="V91" s="4"/>
      <c r="W91" s="4"/>
      <c r="X91" s="4"/>
      <c r="Y91" s="4"/>
      <c r="Z91" s="4"/>
    </row>
    <row r="92" spans="1:26" ht="15" customHeight="1">
      <c r="A92" s="5" t="s">
        <v>720</v>
      </c>
      <c r="B92" s="5" t="s">
        <v>700</v>
      </c>
      <c r="C92" s="5" t="s">
        <v>721</v>
      </c>
      <c r="D92" s="5" t="s">
        <v>558</v>
      </c>
      <c r="E92" s="5" t="s">
        <v>475</v>
      </c>
      <c r="F92" s="17">
        <v>1</v>
      </c>
      <c r="G92" s="29">
        <v>110000</v>
      </c>
      <c r="H92" s="30">
        <f t="shared" si="5"/>
        <v>110000</v>
      </c>
      <c r="I92" s="5" t="s">
        <v>722</v>
      </c>
      <c r="J92" s="4"/>
      <c r="K92" s="4"/>
      <c r="L92" s="4"/>
      <c r="M92" s="4"/>
      <c r="N92" s="4"/>
      <c r="O92" s="4"/>
      <c r="P92" s="4"/>
      <c r="Q92" s="4"/>
      <c r="R92" s="4"/>
      <c r="S92" s="4"/>
      <c r="T92" s="4"/>
      <c r="U92" s="4"/>
      <c r="V92" s="4"/>
      <c r="W92" s="4"/>
      <c r="X92" s="4"/>
      <c r="Y92" s="4"/>
      <c r="Z92" s="4"/>
    </row>
    <row r="93" spans="1:26" ht="15" customHeight="1">
      <c r="A93" s="5" t="s">
        <v>723</v>
      </c>
      <c r="B93" s="5" t="s">
        <v>700</v>
      </c>
      <c r="C93" s="5" t="s">
        <v>724</v>
      </c>
      <c r="D93" s="5" t="s">
        <v>566</v>
      </c>
      <c r="E93" s="5" t="s">
        <v>475</v>
      </c>
      <c r="F93" s="17">
        <v>1</v>
      </c>
      <c r="G93" s="29">
        <v>55000</v>
      </c>
      <c r="H93" s="30">
        <f t="shared" si="5"/>
        <v>55000</v>
      </c>
      <c r="I93" s="5" t="s">
        <v>725</v>
      </c>
      <c r="J93" s="4"/>
      <c r="K93" s="4"/>
      <c r="L93" s="4"/>
      <c r="M93" s="4"/>
      <c r="N93" s="4"/>
      <c r="O93" s="4"/>
      <c r="P93" s="4"/>
      <c r="Q93" s="4"/>
      <c r="R93" s="4"/>
      <c r="S93" s="4"/>
      <c r="T93" s="4"/>
      <c r="U93" s="4"/>
      <c r="V93" s="4"/>
      <c r="W93" s="4"/>
      <c r="X93" s="4"/>
      <c r="Y93" s="4"/>
      <c r="Z93" s="4"/>
    </row>
    <row r="94" spans="1:26" ht="15" customHeight="1">
      <c r="A94" s="5" t="s">
        <v>726</v>
      </c>
      <c r="B94" s="5" t="s">
        <v>700</v>
      </c>
      <c r="C94" s="5" t="s">
        <v>727</v>
      </c>
      <c r="D94" s="5" t="s">
        <v>728</v>
      </c>
      <c r="E94" s="5" t="s">
        <v>475</v>
      </c>
      <c r="F94" s="17">
        <v>1</v>
      </c>
      <c r="G94" s="29">
        <v>210000</v>
      </c>
      <c r="H94" s="30">
        <f t="shared" si="5"/>
        <v>210000</v>
      </c>
      <c r="I94" s="5" t="s">
        <v>729</v>
      </c>
      <c r="J94" s="4"/>
      <c r="K94" s="4"/>
      <c r="L94" s="4"/>
      <c r="M94" s="4"/>
      <c r="N94" s="4"/>
      <c r="O94" s="4"/>
      <c r="P94" s="4"/>
      <c r="Q94" s="4"/>
      <c r="R94" s="4"/>
      <c r="S94" s="4"/>
      <c r="T94" s="4"/>
      <c r="U94" s="4"/>
      <c r="V94" s="4"/>
      <c r="W94" s="4"/>
      <c r="X94" s="4"/>
      <c r="Y94" s="4"/>
      <c r="Z94" s="4"/>
    </row>
    <row r="95" spans="1:26" ht="15" customHeight="1">
      <c r="A95" s="58" t="s">
        <v>33</v>
      </c>
      <c r="B95" s="58"/>
      <c r="C95" s="58"/>
      <c r="D95" s="58"/>
      <c r="E95" s="58"/>
      <c r="F95" s="59"/>
      <c r="G95" s="60"/>
      <c r="H95" s="32">
        <f>SUM(H86:H94)</f>
        <v>1965000</v>
      </c>
      <c r="I95" s="31"/>
      <c r="J95" s="4"/>
      <c r="K95" s="4"/>
      <c r="L95" s="4"/>
      <c r="M95" s="4"/>
      <c r="N95" s="4"/>
      <c r="O95" s="4"/>
      <c r="P95" s="4"/>
      <c r="Q95" s="4"/>
      <c r="R95" s="4"/>
      <c r="S95" s="4"/>
      <c r="T95" s="4"/>
      <c r="U95" s="4"/>
      <c r="V95" s="4"/>
      <c r="W95" s="4"/>
      <c r="X95" s="4"/>
      <c r="Y95" s="4"/>
      <c r="Z95" s="4"/>
    </row>
    <row r="96" spans="1:26" ht="15" customHeight="1">
      <c r="A96" s="5" t="s">
        <v>730</v>
      </c>
      <c r="B96" s="5" t="s">
        <v>731</v>
      </c>
      <c r="C96" s="5" t="s">
        <v>732</v>
      </c>
      <c r="D96" s="5" t="s">
        <v>485</v>
      </c>
      <c r="E96" s="5" t="s">
        <v>486</v>
      </c>
      <c r="F96" s="17">
        <v>38</v>
      </c>
      <c r="G96" s="29">
        <v>2500</v>
      </c>
      <c r="H96" s="30">
        <f t="shared" ref="H96:H105" si="6">F96*G96</f>
        <v>95000</v>
      </c>
      <c r="I96" s="5" t="s">
        <v>733</v>
      </c>
      <c r="J96" s="4"/>
      <c r="K96" s="4"/>
      <c r="L96" s="4"/>
      <c r="M96" s="4"/>
      <c r="N96" s="4"/>
      <c r="O96" s="4"/>
      <c r="P96" s="4"/>
      <c r="Q96" s="4"/>
      <c r="R96" s="4"/>
      <c r="S96" s="4"/>
      <c r="T96" s="4"/>
      <c r="U96" s="4"/>
      <c r="V96" s="4"/>
      <c r="W96" s="4"/>
      <c r="X96" s="4"/>
      <c r="Y96" s="4"/>
      <c r="Z96" s="4"/>
    </row>
    <row r="97" spans="1:26" ht="15" customHeight="1">
      <c r="A97" s="5" t="s">
        <v>734</v>
      </c>
      <c r="B97" s="5" t="s">
        <v>731</v>
      </c>
      <c r="C97" s="5" t="s">
        <v>735</v>
      </c>
      <c r="D97" s="5" t="s">
        <v>485</v>
      </c>
      <c r="E97" s="5" t="s">
        <v>486</v>
      </c>
      <c r="F97" s="17">
        <v>32</v>
      </c>
      <c r="G97" s="29">
        <v>2200</v>
      </c>
      <c r="H97" s="30">
        <f t="shared" si="6"/>
        <v>70400</v>
      </c>
      <c r="I97" s="5" t="s">
        <v>736</v>
      </c>
      <c r="J97" s="4"/>
      <c r="K97" s="4"/>
      <c r="L97" s="4"/>
      <c r="M97" s="4"/>
      <c r="N97" s="4"/>
      <c r="O97" s="4"/>
      <c r="P97" s="4"/>
      <c r="Q97" s="4"/>
      <c r="R97" s="4"/>
      <c r="S97" s="4"/>
      <c r="T97" s="4"/>
      <c r="U97" s="4"/>
      <c r="V97" s="4"/>
      <c r="W97" s="4"/>
      <c r="X97" s="4"/>
      <c r="Y97" s="4"/>
      <c r="Z97" s="4"/>
    </row>
    <row r="98" spans="1:26" ht="15" customHeight="1">
      <c r="A98" s="5" t="s">
        <v>737</v>
      </c>
      <c r="B98" s="5" t="s">
        <v>731</v>
      </c>
      <c r="C98" s="5" t="s">
        <v>738</v>
      </c>
      <c r="D98" s="5" t="s">
        <v>739</v>
      </c>
      <c r="E98" s="5" t="s">
        <v>475</v>
      </c>
      <c r="F98" s="17">
        <v>1</v>
      </c>
      <c r="G98" s="29">
        <v>260000</v>
      </c>
      <c r="H98" s="30">
        <f t="shared" si="6"/>
        <v>260000</v>
      </c>
      <c r="I98" s="5" t="s">
        <v>740</v>
      </c>
      <c r="J98" s="4"/>
      <c r="K98" s="4"/>
      <c r="L98" s="4"/>
      <c r="M98" s="4"/>
      <c r="N98" s="4"/>
      <c r="O98" s="4"/>
      <c r="P98" s="4"/>
      <c r="Q98" s="4"/>
      <c r="R98" s="4"/>
      <c r="S98" s="4"/>
      <c r="T98" s="4"/>
      <c r="U98" s="4"/>
      <c r="V98" s="4"/>
      <c r="W98" s="4"/>
      <c r="X98" s="4"/>
      <c r="Y98" s="4"/>
      <c r="Z98" s="4"/>
    </row>
    <row r="99" spans="1:26" ht="15" customHeight="1">
      <c r="A99" s="5" t="s">
        <v>741</v>
      </c>
      <c r="B99" s="5" t="s">
        <v>731</v>
      </c>
      <c r="C99" s="5" t="s">
        <v>742</v>
      </c>
      <c r="D99" s="5" t="s">
        <v>743</v>
      </c>
      <c r="E99" s="5" t="s">
        <v>475</v>
      </c>
      <c r="F99" s="17">
        <v>1</v>
      </c>
      <c r="G99" s="29">
        <v>240000</v>
      </c>
      <c r="H99" s="30">
        <f t="shared" si="6"/>
        <v>240000</v>
      </c>
      <c r="I99" s="5" t="s">
        <v>744</v>
      </c>
      <c r="J99" s="4"/>
      <c r="K99" s="4"/>
      <c r="L99" s="4"/>
      <c r="M99" s="4"/>
      <c r="N99" s="4"/>
      <c r="O99" s="4"/>
      <c r="P99" s="4"/>
      <c r="Q99" s="4"/>
      <c r="R99" s="4"/>
      <c r="S99" s="4"/>
      <c r="T99" s="4"/>
      <c r="U99" s="4"/>
      <c r="V99" s="4"/>
      <c r="W99" s="4"/>
      <c r="X99" s="4"/>
      <c r="Y99" s="4"/>
      <c r="Z99" s="4"/>
    </row>
    <row r="100" spans="1:26" ht="15" customHeight="1">
      <c r="A100" s="5" t="s">
        <v>745</v>
      </c>
      <c r="B100" s="5" t="s">
        <v>731</v>
      </c>
      <c r="C100" s="5" t="s">
        <v>746</v>
      </c>
      <c r="D100" s="5" t="s">
        <v>747</v>
      </c>
      <c r="E100" s="5" t="s">
        <v>475</v>
      </c>
      <c r="F100" s="17">
        <v>1</v>
      </c>
      <c r="G100" s="29">
        <v>110000</v>
      </c>
      <c r="H100" s="30">
        <f t="shared" si="6"/>
        <v>110000</v>
      </c>
      <c r="I100" s="5" t="s">
        <v>748</v>
      </c>
      <c r="J100" s="4"/>
      <c r="K100" s="4"/>
      <c r="L100" s="4"/>
      <c r="M100" s="4"/>
      <c r="N100" s="4"/>
      <c r="O100" s="4"/>
      <c r="P100" s="4"/>
      <c r="Q100" s="4"/>
      <c r="R100" s="4"/>
      <c r="S100" s="4"/>
      <c r="T100" s="4"/>
      <c r="U100" s="4"/>
      <c r="V100" s="4"/>
      <c r="W100" s="4"/>
      <c r="X100" s="4"/>
      <c r="Y100" s="4"/>
      <c r="Z100" s="4"/>
    </row>
    <row r="101" spans="1:26" ht="24" customHeight="1">
      <c r="A101" s="5" t="s">
        <v>749</v>
      </c>
      <c r="B101" s="5" t="s">
        <v>731</v>
      </c>
      <c r="C101" s="5" t="s">
        <v>750</v>
      </c>
      <c r="D101" s="5" t="s">
        <v>751</v>
      </c>
      <c r="E101" s="5" t="s">
        <v>475</v>
      </c>
      <c r="F101" s="17">
        <v>1</v>
      </c>
      <c r="G101" s="29">
        <v>240000</v>
      </c>
      <c r="H101" s="30">
        <f t="shared" si="6"/>
        <v>240000</v>
      </c>
      <c r="I101" s="5" t="s">
        <v>752</v>
      </c>
      <c r="J101" s="4"/>
      <c r="K101" s="4"/>
      <c r="L101" s="4"/>
      <c r="M101" s="4"/>
      <c r="N101" s="4"/>
      <c r="O101" s="4"/>
      <c r="P101" s="4"/>
      <c r="Q101" s="4"/>
      <c r="R101" s="4"/>
      <c r="S101" s="4"/>
      <c r="T101" s="4"/>
      <c r="U101" s="4"/>
      <c r="V101" s="4"/>
      <c r="W101" s="4"/>
      <c r="X101" s="4"/>
      <c r="Y101" s="4"/>
      <c r="Z101" s="4"/>
    </row>
    <row r="102" spans="1:26" ht="15" customHeight="1">
      <c r="A102" s="5" t="s">
        <v>753</v>
      </c>
      <c r="B102" s="5" t="s">
        <v>731</v>
      </c>
      <c r="C102" s="5" t="s">
        <v>754</v>
      </c>
      <c r="D102" s="5" t="s">
        <v>751</v>
      </c>
      <c r="E102" s="5" t="s">
        <v>475</v>
      </c>
      <c r="F102" s="17">
        <v>1</v>
      </c>
      <c r="G102" s="29">
        <v>90000</v>
      </c>
      <c r="H102" s="30">
        <f t="shared" si="6"/>
        <v>90000</v>
      </c>
      <c r="I102" s="5" t="s">
        <v>755</v>
      </c>
      <c r="J102" s="4"/>
      <c r="K102" s="4"/>
      <c r="L102" s="4"/>
      <c r="M102" s="4"/>
      <c r="N102" s="4"/>
      <c r="O102" s="4"/>
      <c r="P102" s="4"/>
      <c r="Q102" s="4"/>
      <c r="R102" s="4"/>
      <c r="S102" s="4"/>
      <c r="T102" s="4"/>
      <c r="U102" s="4"/>
      <c r="V102" s="4"/>
      <c r="W102" s="4"/>
      <c r="X102" s="4"/>
      <c r="Y102" s="4"/>
      <c r="Z102" s="4"/>
    </row>
    <row r="103" spans="1:26" ht="15" customHeight="1">
      <c r="A103" s="5" t="s">
        <v>756</v>
      </c>
      <c r="B103" s="5" t="s">
        <v>731</v>
      </c>
      <c r="C103" s="5" t="s">
        <v>757</v>
      </c>
      <c r="D103" s="5" t="s">
        <v>747</v>
      </c>
      <c r="E103" s="5" t="s">
        <v>475</v>
      </c>
      <c r="F103" s="17">
        <v>1</v>
      </c>
      <c r="G103" s="29">
        <v>55000</v>
      </c>
      <c r="H103" s="30">
        <f t="shared" si="6"/>
        <v>55000</v>
      </c>
      <c r="I103" s="5" t="s">
        <v>758</v>
      </c>
      <c r="J103" s="4"/>
      <c r="K103" s="4"/>
      <c r="L103" s="4"/>
      <c r="M103" s="4"/>
      <c r="N103" s="4"/>
      <c r="O103" s="4"/>
      <c r="P103" s="4"/>
      <c r="Q103" s="4"/>
      <c r="R103" s="4"/>
      <c r="S103" s="4"/>
      <c r="T103" s="4"/>
      <c r="U103" s="4"/>
      <c r="V103" s="4"/>
      <c r="W103" s="4"/>
      <c r="X103" s="4"/>
      <c r="Y103" s="4"/>
      <c r="Z103" s="4"/>
    </row>
    <row r="104" spans="1:26" ht="24" customHeight="1">
      <c r="A104" s="5" t="s">
        <v>759</v>
      </c>
      <c r="B104" s="5" t="s">
        <v>731</v>
      </c>
      <c r="C104" s="5" t="s">
        <v>760</v>
      </c>
      <c r="D104" s="5" t="s">
        <v>739</v>
      </c>
      <c r="E104" s="5" t="s">
        <v>475</v>
      </c>
      <c r="F104" s="17">
        <v>1</v>
      </c>
      <c r="G104" s="29">
        <v>160000</v>
      </c>
      <c r="H104" s="30">
        <f t="shared" si="6"/>
        <v>160000</v>
      </c>
      <c r="I104" s="5" t="s">
        <v>761</v>
      </c>
      <c r="J104" s="4"/>
      <c r="K104" s="4"/>
      <c r="L104" s="4"/>
      <c r="M104" s="4"/>
      <c r="N104" s="4"/>
      <c r="O104" s="4"/>
      <c r="P104" s="4"/>
      <c r="Q104" s="4"/>
      <c r="R104" s="4"/>
      <c r="S104" s="4"/>
      <c r="T104" s="4"/>
      <c r="U104" s="4"/>
      <c r="V104" s="4"/>
      <c r="W104" s="4"/>
      <c r="X104" s="4"/>
      <c r="Y104" s="4"/>
      <c r="Z104" s="4"/>
    </row>
    <row r="105" spans="1:26" ht="15" customHeight="1">
      <c r="A105" s="5" t="s">
        <v>762</v>
      </c>
      <c r="B105" s="5" t="s">
        <v>731</v>
      </c>
      <c r="C105" s="5" t="s">
        <v>763</v>
      </c>
      <c r="D105" s="5" t="s">
        <v>739</v>
      </c>
      <c r="E105" s="5" t="s">
        <v>475</v>
      </c>
      <c r="F105" s="17">
        <v>1</v>
      </c>
      <c r="G105" s="29">
        <v>150000</v>
      </c>
      <c r="H105" s="30">
        <f t="shared" si="6"/>
        <v>150000</v>
      </c>
      <c r="I105" s="5" t="s">
        <v>764</v>
      </c>
      <c r="J105" s="4"/>
      <c r="K105" s="4"/>
      <c r="L105" s="4"/>
      <c r="M105" s="4"/>
      <c r="N105" s="4"/>
      <c r="O105" s="4"/>
      <c r="P105" s="4"/>
      <c r="Q105" s="4"/>
      <c r="R105" s="4"/>
      <c r="S105" s="4"/>
      <c r="T105" s="4"/>
      <c r="U105" s="4"/>
      <c r="V105" s="4"/>
      <c r="W105" s="4"/>
      <c r="X105" s="4"/>
      <c r="Y105" s="4"/>
      <c r="Z105" s="4"/>
    </row>
    <row r="106" spans="1:26" ht="15" customHeight="1">
      <c r="A106" s="58" t="s">
        <v>34</v>
      </c>
      <c r="B106" s="58"/>
      <c r="C106" s="58"/>
      <c r="D106" s="58"/>
      <c r="E106" s="58"/>
      <c r="F106" s="59"/>
      <c r="G106" s="60"/>
      <c r="H106" s="32">
        <f>SUM(H96:H105)</f>
        <v>1470400</v>
      </c>
      <c r="I106" s="31"/>
      <c r="J106" s="4"/>
      <c r="K106" s="4"/>
      <c r="L106" s="4"/>
      <c r="M106" s="4"/>
      <c r="N106" s="4"/>
      <c r="O106" s="4"/>
      <c r="P106" s="4"/>
      <c r="Q106" s="4"/>
      <c r="R106" s="4"/>
      <c r="S106" s="4"/>
      <c r="T106" s="4"/>
      <c r="U106" s="4"/>
      <c r="V106" s="4"/>
      <c r="W106" s="4"/>
      <c r="X106" s="4"/>
      <c r="Y106" s="4"/>
      <c r="Z106" s="4"/>
    </row>
    <row r="107" spans="1:26" ht="24" customHeight="1">
      <c r="A107" s="5" t="s">
        <v>765</v>
      </c>
      <c r="B107" s="5" t="s">
        <v>766</v>
      </c>
      <c r="C107" s="5" t="s">
        <v>767</v>
      </c>
      <c r="D107" s="5" t="s">
        <v>474</v>
      </c>
      <c r="E107" s="5" t="s">
        <v>475</v>
      </c>
      <c r="F107" s="17">
        <v>1</v>
      </c>
      <c r="G107" s="29">
        <v>70000</v>
      </c>
      <c r="H107" s="30">
        <f t="shared" ref="H107:H114" si="7">F107*G107</f>
        <v>70000</v>
      </c>
      <c r="I107" s="5" t="s">
        <v>768</v>
      </c>
      <c r="J107" s="4"/>
      <c r="K107" s="4"/>
      <c r="L107" s="4"/>
      <c r="M107" s="4"/>
      <c r="N107" s="4"/>
      <c r="O107" s="4"/>
      <c r="P107" s="4"/>
      <c r="Q107" s="4"/>
      <c r="R107" s="4"/>
      <c r="S107" s="4"/>
      <c r="T107" s="4"/>
      <c r="U107" s="4"/>
      <c r="V107" s="4"/>
      <c r="W107" s="4"/>
      <c r="X107" s="4"/>
      <c r="Y107" s="4"/>
      <c r="Z107" s="4"/>
    </row>
    <row r="108" spans="1:26" ht="15" customHeight="1">
      <c r="A108" s="5" t="s">
        <v>769</v>
      </c>
      <c r="B108" s="5" t="s">
        <v>766</v>
      </c>
      <c r="C108" s="5" t="s">
        <v>770</v>
      </c>
      <c r="D108" s="5" t="s">
        <v>474</v>
      </c>
      <c r="E108" s="5" t="s">
        <v>475</v>
      </c>
      <c r="F108" s="17">
        <v>1</v>
      </c>
      <c r="G108" s="29">
        <v>900000</v>
      </c>
      <c r="H108" s="30">
        <f t="shared" si="7"/>
        <v>900000</v>
      </c>
      <c r="I108" s="5" t="s">
        <v>771</v>
      </c>
      <c r="J108" s="4"/>
      <c r="K108" s="4"/>
      <c r="L108" s="4"/>
      <c r="M108" s="4"/>
      <c r="N108" s="4"/>
      <c r="O108" s="4"/>
      <c r="P108" s="4"/>
      <c r="Q108" s="4"/>
      <c r="R108" s="4"/>
      <c r="S108" s="4"/>
      <c r="T108" s="4"/>
      <c r="U108" s="4"/>
      <c r="V108" s="4"/>
      <c r="W108" s="4"/>
      <c r="X108" s="4"/>
      <c r="Y108" s="4"/>
      <c r="Z108" s="4"/>
    </row>
    <row r="109" spans="1:26" ht="15" customHeight="1">
      <c r="A109" s="5" t="s">
        <v>772</v>
      </c>
      <c r="B109" s="5" t="s">
        <v>766</v>
      </c>
      <c r="C109" s="5" t="s">
        <v>773</v>
      </c>
      <c r="D109" s="5" t="s">
        <v>474</v>
      </c>
      <c r="E109" s="5" t="s">
        <v>475</v>
      </c>
      <c r="F109" s="17">
        <v>1</v>
      </c>
      <c r="G109" s="29">
        <v>225000</v>
      </c>
      <c r="H109" s="30">
        <f t="shared" si="7"/>
        <v>225000</v>
      </c>
      <c r="I109" s="5" t="s">
        <v>774</v>
      </c>
      <c r="J109" s="4"/>
      <c r="K109" s="4"/>
      <c r="L109" s="4"/>
      <c r="M109" s="4"/>
      <c r="N109" s="4"/>
      <c r="O109" s="4"/>
      <c r="P109" s="4"/>
      <c r="Q109" s="4"/>
      <c r="R109" s="4"/>
      <c r="S109" s="4"/>
      <c r="T109" s="4"/>
      <c r="U109" s="4"/>
      <c r="V109" s="4"/>
      <c r="W109" s="4"/>
      <c r="X109" s="4"/>
      <c r="Y109" s="4"/>
      <c r="Z109" s="4"/>
    </row>
    <row r="110" spans="1:26" ht="15" customHeight="1">
      <c r="A110" s="5" t="s">
        <v>775</v>
      </c>
      <c r="B110" s="5" t="s">
        <v>766</v>
      </c>
      <c r="C110" s="5" t="s">
        <v>776</v>
      </c>
      <c r="D110" s="5" t="s">
        <v>474</v>
      </c>
      <c r="E110" s="5" t="s">
        <v>475</v>
      </c>
      <c r="F110" s="17">
        <v>1</v>
      </c>
      <c r="G110" s="29">
        <v>300000</v>
      </c>
      <c r="H110" s="30">
        <f t="shared" si="7"/>
        <v>300000</v>
      </c>
      <c r="I110" s="5" t="s">
        <v>777</v>
      </c>
      <c r="J110" s="4"/>
      <c r="K110" s="4"/>
      <c r="L110" s="4"/>
      <c r="M110" s="4"/>
      <c r="N110" s="4"/>
      <c r="O110" s="4"/>
      <c r="P110" s="4"/>
      <c r="Q110" s="4"/>
      <c r="R110" s="4"/>
      <c r="S110" s="4"/>
      <c r="T110" s="4"/>
      <c r="U110" s="4"/>
      <c r="V110" s="4"/>
      <c r="W110" s="4"/>
      <c r="X110" s="4"/>
      <c r="Y110" s="4"/>
      <c r="Z110" s="4"/>
    </row>
    <row r="111" spans="1:26" ht="15" customHeight="1">
      <c r="A111" s="5" t="s">
        <v>778</v>
      </c>
      <c r="B111" s="5" t="s">
        <v>766</v>
      </c>
      <c r="C111" s="5" t="s">
        <v>779</v>
      </c>
      <c r="D111" s="5" t="s">
        <v>474</v>
      </c>
      <c r="E111" s="5" t="s">
        <v>475</v>
      </c>
      <c r="F111" s="17">
        <v>1</v>
      </c>
      <c r="G111" s="29">
        <v>210000</v>
      </c>
      <c r="H111" s="30">
        <f t="shared" si="7"/>
        <v>210000</v>
      </c>
      <c r="I111" s="5" t="s">
        <v>780</v>
      </c>
      <c r="J111" s="4"/>
      <c r="K111" s="4"/>
      <c r="L111" s="4"/>
      <c r="M111" s="4"/>
      <c r="N111" s="4"/>
      <c r="O111" s="4"/>
      <c r="P111" s="4"/>
      <c r="Q111" s="4"/>
      <c r="R111" s="4"/>
      <c r="S111" s="4"/>
      <c r="T111" s="4"/>
      <c r="U111" s="4"/>
      <c r="V111" s="4"/>
      <c r="W111" s="4"/>
      <c r="X111" s="4"/>
      <c r="Y111" s="4"/>
      <c r="Z111" s="4"/>
    </row>
    <row r="112" spans="1:26" ht="24" customHeight="1">
      <c r="A112" s="5" t="s">
        <v>781</v>
      </c>
      <c r="B112" s="5" t="s">
        <v>766</v>
      </c>
      <c r="C112" s="5" t="s">
        <v>782</v>
      </c>
      <c r="D112" s="5" t="s">
        <v>474</v>
      </c>
      <c r="E112" s="5" t="s">
        <v>475</v>
      </c>
      <c r="F112" s="17">
        <v>1</v>
      </c>
      <c r="G112" s="29">
        <v>140000</v>
      </c>
      <c r="H112" s="30">
        <f t="shared" si="7"/>
        <v>140000</v>
      </c>
      <c r="I112" s="5" t="s">
        <v>783</v>
      </c>
      <c r="J112" s="4"/>
      <c r="K112" s="4"/>
      <c r="L112" s="4"/>
      <c r="M112" s="4"/>
      <c r="N112" s="4"/>
      <c r="O112" s="4"/>
      <c r="P112" s="4"/>
      <c r="Q112" s="4"/>
      <c r="R112" s="4"/>
      <c r="S112" s="4"/>
      <c r="T112" s="4"/>
      <c r="U112" s="4"/>
      <c r="V112" s="4"/>
      <c r="W112" s="4"/>
      <c r="X112" s="4"/>
      <c r="Y112" s="4"/>
      <c r="Z112" s="4"/>
    </row>
    <row r="113" spans="1:26" ht="15" customHeight="1">
      <c r="A113" s="5" t="s">
        <v>784</v>
      </c>
      <c r="B113" s="5" t="s">
        <v>766</v>
      </c>
      <c r="C113" s="5" t="s">
        <v>785</v>
      </c>
      <c r="D113" s="5" t="s">
        <v>474</v>
      </c>
      <c r="E113" s="5" t="s">
        <v>475</v>
      </c>
      <c r="F113" s="17">
        <v>1</v>
      </c>
      <c r="G113" s="29">
        <v>80000</v>
      </c>
      <c r="H113" s="30">
        <f t="shared" si="7"/>
        <v>80000</v>
      </c>
      <c r="I113" s="5" t="s">
        <v>786</v>
      </c>
      <c r="J113" s="4"/>
      <c r="K113" s="4"/>
      <c r="L113" s="4"/>
      <c r="M113" s="4"/>
      <c r="N113" s="4"/>
      <c r="O113" s="4"/>
      <c r="P113" s="4"/>
      <c r="Q113" s="4"/>
      <c r="R113" s="4"/>
      <c r="S113" s="4"/>
      <c r="T113" s="4"/>
      <c r="U113" s="4"/>
      <c r="V113" s="4"/>
      <c r="W113" s="4"/>
      <c r="X113" s="4"/>
      <c r="Y113" s="4"/>
      <c r="Z113" s="4"/>
    </row>
    <row r="114" spans="1:26" ht="15" customHeight="1">
      <c r="A114" s="5" t="s">
        <v>787</v>
      </c>
      <c r="B114" s="5" t="s">
        <v>766</v>
      </c>
      <c r="C114" s="5" t="s">
        <v>788</v>
      </c>
      <c r="D114" s="5" t="s">
        <v>474</v>
      </c>
      <c r="E114" s="5" t="s">
        <v>475</v>
      </c>
      <c r="F114" s="17">
        <v>1</v>
      </c>
      <c r="G114" s="29">
        <v>70000</v>
      </c>
      <c r="H114" s="30">
        <f t="shared" si="7"/>
        <v>70000</v>
      </c>
      <c r="I114" s="5" t="s">
        <v>789</v>
      </c>
      <c r="J114" s="4"/>
      <c r="K114" s="4"/>
      <c r="L114" s="4"/>
      <c r="M114" s="4"/>
      <c r="N114" s="4"/>
      <c r="O114" s="4"/>
      <c r="P114" s="4"/>
      <c r="Q114" s="4"/>
      <c r="R114" s="4"/>
      <c r="S114" s="4"/>
      <c r="T114" s="4"/>
      <c r="U114" s="4"/>
      <c r="V114" s="4"/>
      <c r="W114" s="4"/>
      <c r="X114" s="4"/>
      <c r="Y114" s="4"/>
      <c r="Z114" s="4"/>
    </row>
    <row r="115" spans="1:26" ht="15" customHeight="1">
      <c r="A115" s="58" t="s">
        <v>35</v>
      </c>
      <c r="B115" s="58"/>
      <c r="C115" s="58"/>
      <c r="D115" s="58"/>
      <c r="E115" s="58"/>
      <c r="F115" s="59"/>
      <c r="G115" s="60"/>
      <c r="H115" s="32">
        <f>SUM(H107:H114)</f>
        <v>1995000</v>
      </c>
      <c r="I115" s="31"/>
      <c r="J115" s="4"/>
      <c r="K115" s="4"/>
      <c r="L115" s="4"/>
      <c r="M115" s="4"/>
      <c r="N115" s="4"/>
      <c r="O115" s="4"/>
      <c r="P115" s="4"/>
      <c r="Q115" s="4"/>
      <c r="R115" s="4"/>
      <c r="S115" s="4"/>
      <c r="T115" s="4"/>
      <c r="U115" s="4"/>
      <c r="V115" s="4"/>
      <c r="W115" s="4"/>
      <c r="X115" s="4"/>
      <c r="Y115" s="4"/>
      <c r="Z115" s="4"/>
    </row>
    <row r="116" spans="1:26" ht="15" customHeight="1">
      <c r="A116" s="5" t="s">
        <v>790</v>
      </c>
      <c r="B116" s="5" t="s">
        <v>791</v>
      </c>
      <c r="C116" s="5" t="s">
        <v>792</v>
      </c>
      <c r="D116" s="5" t="s">
        <v>485</v>
      </c>
      <c r="E116" s="5" t="s">
        <v>486</v>
      </c>
      <c r="F116" s="17">
        <v>190</v>
      </c>
      <c r="G116" s="29">
        <v>1350</v>
      </c>
      <c r="H116" s="30">
        <f t="shared" ref="H116:H126" si="8">F116*G116</f>
        <v>256500</v>
      </c>
      <c r="I116" s="5" t="s">
        <v>793</v>
      </c>
      <c r="J116" s="4"/>
      <c r="K116" s="4"/>
      <c r="L116" s="4"/>
      <c r="M116" s="4"/>
      <c r="N116" s="4"/>
      <c r="O116" s="4"/>
      <c r="P116" s="4"/>
      <c r="Q116" s="4"/>
      <c r="R116" s="4"/>
      <c r="S116" s="4"/>
      <c r="T116" s="4"/>
      <c r="U116" s="4"/>
      <c r="V116" s="4"/>
      <c r="W116" s="4"/>
      <c r="X116" s="4"/>
      <c r="Y116" s="4"/>
      <c r="Z116" s="4"/>
    </row>
    <row r="117" spans="1:26" ht="15" customHeight="1">
      <c r="A117" s="5" t="s">
        <v>794</v>
      </c>
      <c r="B117" s="5" t="s">
        <v>791</v>
      </c>
      <c r="C117" s="5" t="s">
        <v>795</v>
      </c>
      <c r="D117" s="5" t="s">
        <v>485</v>
      </c>
      <c r="E117" s="5" t="s">
        <v>486</v>
      </c>
      <c r="F117" s="17">
        <v>140</v>
      </c>
      <c r="G117" s="29">
        <v>850</v>
      </c>
      <c r="H117" s="30">
        <f t="shared" si="8"/>
        <v>119000</v>
      </c>
      <c r="I117" s="5" t="s">
        <v>796</v>
      </c>
      <c r="J117" s="4"/>
      <c r="K117" s="4"/>
      <c r="L117" s="4"/>
      <c r="M117" s="4"/>
      <c r="N117" s="4"/>
      <c r="O117" s="4"/>
      <c r="P117" s="4"/>
      <c r="Q117" s="4"/>
      <c r="R117" s="4"/>
      <c r="S117" s="4"/>
      <c r="T117" s="4"/>
      <c r="U117" s="4"/>
      <c r="V117" s="4"/>
      <c r="W117" s="4"/>
      <c r="X117" s="4"/>
      <c r="Y117" s="4"/>
      <c r="Z117" s="4"/>
    </row>
    <row r="118" spans="1:26" ht="15" customHeight="1">
      <c r="A118" s="5" t="s">
        <v>797</v>
      </c>
      <c r="B118" s="5" t="s">
        <v>791</v>
      </c>
      <c r="C118" s="5" t="s">
        <v>798</v>
      </c>
      <c r="D118" s="5" t="s">
        <v>581</v>
      </c>
      <c r="E118" s="5" t="s">
        <v>475</v>
      </c>
      <c r="F118" s="17">
        <v>1</v>
      </c>
      <c r="G118" s="29">
        <v>30000</v>
      </c>
      <c r="H118" s="30">
        <f t="shared" si="8"/>
        <v>30000</v>
      </c>
      <c r="I118" s="5" t="s">
        <v>799</v>
      </c>
      <c r="J118" s="4"/>
      <c r="K118" s="4"/>
      <c r="L118" s="4"/>
      <c r="M118" s="4"/>
      <c r="N118" s="4"/>
      <c r="O118" s="4"/>
      <c r="P118" s="4"/>
      <c r="Q118" s="4"/>
      <c r="R118" s="4"/>
      <c r="S118" s="4"/>
      <c r="T118" s="4"/>
      <c r="U118" s="4"/>
      <c r="V118" s="4"/>
      <c r="W118" s="4"/>
      <c r="X118" s="4"/>
      <c r="Y118" s="4"/>
      <c r="Z118" s="4"/>
    </row>
    <row r="119" spans="1:26" ht="15" customHeight="1">
      <c r="A119" s="5" t="s">
        <v>800</v>
      </c>
      <c r="B119" s="5" t="s">
        <v>791</v>
      </c>
      <c r="C119" s="5" t="s">
        <v>801</v>
      </c>
      <c r="D119" s="5" t="s">
        <v>474</v>
      </c>
      <c r="E119" s="5" t="s">
        <v>475</v>
      </c>
      <c r="F119" s="17">
        <v>1</v>
      </c>
      <c r="G119" s="29">
        <v>60000</v>
      </c>
      <c r="H119" s="30">
        <f t="shared" si="8"/>
        <v>60000</v>
      </c>
      <c r="I119" s="5" t="s">
        <v>802</v>
      </c>
      <c r="J119" s="4"/>
      <c r="K119" s="4"/>
      <c r="L119" s="4"/>
      <c r="M119" s="4"/>
      <c r="N119" s="4"/>
      <c r="O119" s="4"/>
      <c r="P119" s="4"/>
      <c r="Q119" s="4"/>
      <c r="R119" s="4"/>
      <c r="S119" s="4"/>
      <c r="T119" s="4"/>
      <c r="U119" s="4"/>
      <c r="V119" s="4"/>
      <c r="W119" s="4"/>
      <c r="X119" s="4"/>
      <c r="Y119" s="4"/>
      <c r="Z119" s="4"/>
    </row>
    <row r="120" spans="1:26" ht="24" customHeight="1">
      <c r="A120" s="5" t="s">
        <v>803</v>
      </c>
      <c r="B120" s="5" t="s">
        <v>791</v>
      </c>
      <c r="C120" s="5" t="s">
        <v>804</v>
      </c>
      <c r="D120" s="5" t="s">
        <v>474</v>
      </c>
      <c r="E120" s="5" t="s">
        <v>475</v>
      </c>
      <c r="F120" s="17">
        <v>1</v>
      </c>
      <c r="G120" s="29">
        <v>90000</v>
      </c>
      <c r="H120" s="30">
        <f t="shared" si="8"/>
        <v>90000</v>
      </c>
      <c r="I120" s="5" t="s">
        <v>805</v>
      </c>
      <c r="J120" s="4"/>
      <c r="K120" s="4"/>
      <c r="L120" s="4"/>
      <c r="M120" s="4"/>
      <c r="N120" s="4"/>
      <c r="O120" s="4"/>
      <c r="P120" s="4"/>
      <c r="Q120" s="4"/>
      <c r="R120" s="4"/>
      <c r="S120" s="4"/>
      <c r="T120" s="4"/>
      <c r="U120" s="4"/>
      <c r="V120" s="4"/>
      <c r="W120" s="4"/>
      <c r="X120" s="4"/>
      <c r="Y120" s="4"/>
      <c r="Z120" s="4"/>
    </row>
    <row r="121" spans="1:26" ht="15" customHeight="1">
      <c r="A121" s="5" t="s">
        <v>806</v>
      </c>
      <c r="B121" s="5" t="s">
        <v>791</v>
      </c>
      <c r="C121" s="5" t="s">
        <v>807</v>
      </c>
      <c r="D121" s="5" t="s">
        <v>474</v>
      </c>
      <c r="E121" s="5" t="s">
        <v>475</v>
      </c>
      <c r="F121" s="17">
        <v>1</v>
      </c>
      <c r="G121" s="29">
        <v>19000</v>
      </c>
      <c r="H121" s="30">
        <f t="shared" si="8"/>
        <v>19000</v>
      </c>
      <c r="I121" s="5" t="s">
        <v>808</v>
      </c>
      <c r="J121" s="4"/>
      <c r="K121" s="4"/>
      <c r="L121" s="4"/>
      <c r="M121" s="4"/>
      <c r="N121" s="4"/>
      <c r="O121" s="4"/>
      <c r="P121" s="4"/>
      <c r="Q121" s="4"/>
      <c r="R121" s="4"/>
      <c r="S121" s="4"/>
      <c r="T121" s="4"/>
      <c r="U121" s="4"/>
      <c r="V121" s="4"/>
      <c r="W121" s="4"/>
      <c r="X121" s="4"/>
      <c r="Y121" s="4"/>
      <c r="Z121" s="4"/>
    </row>
    <row r="122" spans="1:26" ht="15" customHeight="1">
      <c r="A122" s="5" t="s">
        <v>809</v>
      </c>
      <c r="B122" s="5" t="s">
        <v>791</v>
      </c>
      <c r="C122" s="5" t="s">
        <v>810</v>
      </c>
      <c r="D122" s="5" t="s">
        <v>474</v>
      </c>
      <c r="E122" s="5" t="s">
        <v>475</v>
      </c>
      <c r="F122" s="17">
        <v>1</v>
      </c>
      <c r="G122" s="29">
        <v>37500</v>
      </c>
      <c r="H122" s="30">
        <f t="shared" si="8"/>
        <v>37500</v>
      </c>
      <c r="I122" s="5" t="s">
        <v>811</v>
      </c>
      <c r="J122" s="4"/>
      <c r="K122" s="4"/>
      <c r="L122" s="4"/>
      <c r="M122" s="4"/>
      <c r="N122" s="4"/>
      <c r="O122" s="4"/>
      <c r="P122" s="4"/>
      <c r="Q122" s="4"/>
      <c r="R122" s="4"/>
      <c r="S122" s="4"/>
      <c r="T122" s="4"/>
      <c r="U122" s="4"/>
      <c r="V122" s="4"/>
      <c r="W122" s="4"/>
      <c r="X122" s="4"/>
      <c r="Y122" s="4"/>
      <c r="Z122" s="4"/>
    </row>
    <row r="123" spans="1:26" ht="15" customHeight="1">
      <c r="A123" s="5" t="s">
        <v>812</v>
      </c>
      <c r="B123" s="5" t="s">
        <v>791</v>
      </c>
      <c r="C123" s="5" t="s">
        <v>813</v>
      </c>
      <c r="D123" s="5" t="s">
        <v>474</v>
      </c>
      <c r="E123" s="5" t="s">
        <v>475</v>
      </c>
      <c r="F123" s="17">
        <v>1</v>
      </c>
      <c r="G123" s="29">
        <v>45000</v>
      </c>
      <c r="H123" s="30">
        <f t="shared" si="8"/>
        <v>45000</v>
      </c>
      <c r="I123" s="5" t="s">
        <v>814</v>
      </c>
      <c r="J123" s="4"/>
      <c r="K123" s="4"/>
      <c r="L123" s="4"/>
      <c r="M123" s="4"/>
      <c r="N123" s="4"/>
      <c r="O123" s="4"/>
      <c r="P123" s="4"/>
      <c r="Q123" s="4"/>
      <c r="R123" s="4"/>
      <c r="S123" s="4"/>
      <c r="T123" s="4"/>
      <c r="U123" s="4"/>
      <c r="V123" s="4"/>
      <c r="W123" s="4"/>
      <c r="X123" s="4"/>
      <c r="Y123" s="4"/>
      <c r="Z123" s="4"/>
    </row>
    <row r="124" spans="1:26" ht="15" customHeight="1">
      <c r="A124" s="5" t="s">
        <v>815</v>
      </c>
      <c r="B124" s="5" t="s">
        <v>791</v>
      </c>
      <c r="C124" s="5" t="s">
        <v>816</v>
      </c>
      <c r="D124" s="5" t="s">
        <v>474</v>
      </c>
      <c r="E124" s="5" t="s">
        <v>475</v>
      </c>
      <c r="F124" s="17">
        <v>1</v>
      </c>
      <c r="G124" s="29">
        <v>35000</v>
      </c>
      <c r="H124" s="30">
        <f t="shared" si="8"/>
        <v>35000</v>
      </c>
      <c r="I124" s="5" t="s">
        <v>817</v>
      </c>
      <c r="J124" s="4"/>
      <c r="K124" s="4"/>
      <c r="L124" s="4"/>
      <c r="M124" s="4"/>
      <c r="N124" s="4"/>
      <c r="O124" s="4"/>
      <c r="P124" s="4"/>
      <c r="Q124" s="4"/>
      <c r="R124" s="4"/>
      <c r="S124" s="4"/>
      <c r="T124" s="4"/>
      <c r="U124" s="4"/>
      <c r="V124" s="4"/>
      <c r="W124" s="4"/>
      <c r="X124" s="4"/>
      <c r="Y124" s="4"/>
      <c r="Z124" s="4"/>
    </row>
    <row r="125" spans="1:26" ht="15" customHeight="1">
      <c r="A125" s="5" t="s">
        <v>818</v>
      </c>
      <c r="B125" s="5" t="s">
        <v>791</v>
      </c>
      <c r="C125" s="5" t="s">
        <v>819</v>
      </c>
      <c r="D125" s="5" t="s">
        <v>474</v>
      </c>
      <c r="E125" s="5" t="s">
        <v>475</v>
      </c>
      <c r="F125" s="17">
        <v>1</v>
      </c>
      <c r="G125" s="29">
        <v>16000</v>
      </c>
      <c r="H125" s="30">
        <f t="shared" si="8"/>
        <v>16000</v>
      </c>
      <c r="I125" s="5" t="s">
        <v>820</v>
      </c>
      <c r="J125" s="4"/>
      <c r="K125" s="4"/>
      <c r="L125" s="4"/>
      <c r="M125" s="4"/>
      <c r="N125" s="4"/>
      <c r="O125" s="4"/>
      <c r="P125" s="4"/>
      <c r="Q125" s="4"/>
      <c r="R125" s="4"/>
      <c r="S125" s="4"/>
      <c r="T125" s="4"/>
      <c r="U125" s="4"/>
      <c r="V125" s="4"/>
      <c r="W125" s="4"/>
      <c r="X125" s="4"/>
      <c r="Y125" s="4"/>
      <c r="Z125" s="4"/>
    </row>
    <row r="126" spans="1:26" ht="24" customHeight="1">
      <c r="A126" s="5" t="s">
        <v>821</v>
      </c>
      <c r="B126" s="5" t="s">
        <v>791</v>
      </c>
      <c r="C126" s="5" t="s">
        <v>822</v>
      </c>
      <c r="D126" s="5" t="s">
        <v>823</v>
      </c>
      <c r="E126" s="5" t="s">
        <v>475</v>
      </c>
      <c r="F126" s="17">
        <v>1</v>
      </c>
      <c r="G126" s="29">
        <v>325000</v>
      </c>
      <c r="H126" s="30">
        <f t="shared" si="8"/>
        <v>325000</v>
      </c>
      <c r="I126" s="5" t="s">
        <v>824</v>
      </c>
      <c r="J126" s="4"/>
      <c r="K126" s="4"/>
      <c r="L126" s="4"/>
      <c r="M126" s="4"/>
      <c r="N126" s="4"/>
      <c r="O126" s="4"/>
      <c r="P126" s="4"/>
      <c r="Q126" s="4"/>
      <c r="R126" s="4"/>
      <c r="S126" s="4"/>
      <c r="T126" s="4"/>
      <c r="U126" s="4"/>
      <c r="V126" s="4"/>
      <c r="W126" s="4"/>
      <c r="X126" s="4"/>
      <c r="Y126" s="4"/>
      <c r="Z126" s="4"/>
    </row>
    <row r="127" spans="1:26" ht="15" customHeight="1">
      <c r="A127" s="58" t="s">
        <v>36</v>
      </c>
      <c r="B127" s="58"/>
      <c r="C127" s="58"/>
      <c r="D127" s="58"/>
      <c r="E127" s="58"/>
      <c r="F127" s="59"/>
      <c r="G127" s="60"/>
      <c r="H127" s="32">
        <f>SUM(H116:H126)</f>
        <v>1033000</v>
      </c>
      <c r="I127" s="31"/>
      <c r="J127" s="4"/>
      <c r="K127" s="4"/>
      <c r="L127" s="4"/>
      <c r="M127" s="4"/>
      <c r="N127" s="4"/>
      <c r="O127" s="4"/>
      <c r="P127" s="4"/>
      <c r="Q127" s="4"/>
      <c r="R127" s="4"/>
      <c r="S127" s="4"/>
      <c r="T127" s="4"/>
      <c r="U127" s="4"/>
      <c r="V127" s="4"/>
      <c r="W127" s="4"/>
      <c r="X127" s="4"/>
      <c r="Y127" s="4"/>
      <c r="Z127" s="4"/>
    </row>
    <row r="128" spans="1:26" ht="24" customHeight="1">
      <c r="A128" s="5" t="s">
        <v>825</v>
      </c>
      <c r="B128" s="5" t="s">
        <v>130</v>
      </c>
      <c r="C128" s="5" t="s">
        <v>826</v>
      </c>
      <c r="D128" s="5" t="s">
        <v>474</v>
      </c>
      <c r="E128" s="5" t="s">
        <v>475</v>
      </c>
      <c r="F128" s="17">
        <v>1</v>
      </c>
      <c r="G128" s="29">
        <v>15000</v>
      </c>
      <c r="H128" s="30">
        <f>F128*G128</f>
        <v>15000</v>
      </c>
      <c r="I128" s="5" t="s">
        <v>827</v>
      </c>
      <c r="J128" s="4"/>
      <c r="K128" s="4"/>
      <c r="L128" s="4"/>
      <c r="M128" s="4"/>
      <c r="N128" s="4"/>
      <c r="O128" s="4"/>
      <c r="P128" s="4"/>
      <c r="Q128" s="4"/>
      <c r="R128" s="4"/>
      <c r="S128" s="4"/>
      <c r="T128" s="4"/>
      <c r="U128" s="4"/>
      <c r="V128" s="4"/>
      <c r="W128" s="4"/>
      <c r="X128" s="4"/>
      <c r="Y128" s="4"/>
      <c r="Z128" s="4"/>
    </row>
    <row r="129" spans="1:26" ht="15" customHeight="1">
      <c r="A129" s="5" t="s">
        <v>828</v>
      </c>
      <c r="B129" s="5" t="s">
        <v>130</v>
      </c>
      <c r="C129" s="5" t="s">
        <v>829</v>
      </c>
      <c r="D129" s="5" t="s">
        <v>474</v>
      </c>
      <c r="E129" s="5" t="s">
        <v>475</v>
      </c>
      <c r="F129" s="17">
        <v>1</v>
      </c>
      <c r="G129" s="29">
        <v>47500</v>
      </c>
      <c r="H129" s="30">
        <f>F129*G129</f>
        <v>47500</v>
      </c>
      <c r="I129" s="5" t="s">
        <v>830</v>
      </c>
      <c r="J129" s="4"/>
      <c r="K129" s="4"/>
      <c r="L129" s="4"/>
      <c r="M129" s="4"/>
      <c r="N129" s="4"/>
      <c r="O129" s="4"/>
      <c r="P129" s="4"/>
      <c r="Q129" s="4"/>
      <c r="R129" s="4"/>
      <c r="S129" s="4"/>
      <c r="T129" s="4"/>
      <c r="U129" s="4"/>
      <c r="V129" s="4"/>
      <c r="W129" s="4"/>
      <c r="X129" s="4"/>
      <c r="Y129" s="4"/>
      <c r="Z129" s="4"/>
    </row>
    <row r="130" spans="1:26" ht="15" customHeight="1">
      <c r="A130" s="5" t="s">
        <v>831</v>
      </c>
      <c r="B130" s="5" t="s">
        <v>130</v>
      </c>
      <c r="C130" s="5" t="s">
        <v>832</v>
      </c>
      <c r="D130" s="5" t="s">
        <v>474</v>
      </c>
      <c r="E130" s="5" t="s">
        <v>475</v>
      </c>
      <c r="F130" s="17">
        <v>1</v>
      </c>
      <c r="G130" s="29">
        <v>25000</v>
      </c>
      <c r="H130" s="30">
        <f>F130*G130</f>
        <v>25000</v>
      </c>
      <c r="I130" s="5" t="s">
        <v>833</v>
      </c>
      <c r="J130" s="4"/>
      <c r="K130" s="4"/>
      <c r="L130" s="4"/>
      <c r="M130" s="4"/>
      <c r="N130" s="4"/>
      <c r="O130" s="4"/>
      <c r="P130" s="4"/>
      <c r="Q130" s="4"/>
      <c r="R130" s="4"/>
      <c r="S130" s="4"/>
      <c r="T130" s="4"/>
      <c r="U130" s="4"/>
      <c r="V130" s="4"/>
      <c r="W130" s="4"/>
      <c r="X130" s="4"/>
      <c r="Y130" s="4"/>
      <c r="Z130" s="4"/>
    </row>
    <row r="131" spans="1:26" ht="24" customHeight="1">
      <c r="A131" s="5" t="s">
        <v>834</v>
      </c>
      <c r="B131" s="5" t="s">
        <v>130</v>
      </c>
      <c r="C131" s="5" t="s">
        <v>835</v>
      </c>
      <c r="D131" s="5" t="s">
        <v>823</v>
      </c>
      <c r="E131" s="5" t="s">
        <v>475</v>
      </c>
      <c r="F131" s="17">
        <v>1</v>
      </c>
      <c r="G131" s="29">
        <v>80000</v>
      </c>
      <c r="H131" s="30">
        <f>F131*G131</f>
        <v>80000</v>
      </c>
      <c r="I131" s="5" t="s">
        <v>836</v>
      </c>
      <c r="J131" s="4"/>
      <c r="K131" s="4"/>
      <c r="L131" s="4"/>
      <c r="M131" s="4"/>
      <c r="N131" s="4"/>
      <c r="O131" s="4"/>
      <c r="P131" s="4"/>
      <c r="Q131" s="4"/>
      <c r="R131" s="4"/>
      <c r="S131" s="4"/>
      <c r="T131" s="4"/>
      <c r="U131" s="4"/>
      <c r="V131" s="4"/>
      <c r="W131" s="4"/>
      <c r="X131" s="4"/>
      <c r="Y131" s="4"/>
      <c r="Z131" s="4"/>
    </row>
    <row r="132" spans="1:26" ht="15" customHeight="1">
      <c r="A132" s="5" t="s">
        <v>837</v>
      </c>
      <c r="B132" s="5" t="s">
        <v>130</v>
      </c>
      <c r="C132" s="5" t="s">
        <v>838</v>
      </c>
      <c r="D132" s="5" t="s">
        <v>474</v>
      </c>
      <c r="E132" s="5" t="s">
        <v>475</v>
      </c>
      <c r="F132" s="17">
        <v>1</v>
      </c>
      <c r="G132" s="29">
        <v>5500</v>
      </c>
      <c r="H132" s="30">
        <f>F132*G132</f>
        <v>5500</v>
      </c>
      <c r="I132" s="5" t="s">
        <v>839</v>
      </c>
      <c r="J132" s="4"/>
      <c r="K132" s="4"/>
      <c r="L132" s="4"/>
      <c r="M132" s="4"/>
      <c r="N132" s="4"/>
      <c r="O132" s="4"/>
      <c r="P132" s="4"/>
      <c r="Q132" s="4"/>
      <c r="R132" s="4"/>
      <c r="S132" s="4"/>
      <c r="T132" s="4"/>
      <c r="U132" s="4"/>
      <c r="V132" s="4"/>
      <c r="W132" s="4"/>
      <c r="X132" s="4"/>
      <c r="Y132" s="4"/>
      <c r="Z132" s="4"/>
    </row>
    <row r="133" spans="1:26" ht="15" customHeight="1">
      <c r="A133" s="58" t="s">
        <v>840</v>
      </c>
      <c r="B133" s="58"/>
      <c r="C133" s="58"/>
      <c r="D133" s="58"/>
      <c r="E133" s="58"/>
      <c r="F133" s="59"/>
      <c r="G133" s="60"/>
      <c r="H133" s="32">
        <f>SUM(H128:H132)</f>
        <v>173000</v>
      </c>
      <c r="I133" s="31"/>
      <c r="J133" s="4"/>
      <c r="K133" s="4"/>
      <c r="L133" s="4"/>
      <c r="M133" s="4"/>
      <c r="N133" s="4"/>
      <c r="O133" s="4"/>
      <c r="P133" s="4"/>
      <c r="Q133" s="4"/>
      <c r="R133" s="4"/>
      <c r="S133" s="4"/>
      <c r="T133" s="4"/>
      <c r="U133" s="4"/>
      <c r="V133" s="4"/>
      <c r="W133" s="4"/>
      <c r="X133" s="4"/>
      <c r="Y133" s="4"/>
      <c r="Z133" s="4"/>
    </row>
    <row r="134" spans="1:26" ht="15" customHeight="1">
      <c r="A134" s="5" t="s">
        <v>841</v>
      </c>
      <c r="B134" s="5" t="s">
        <v>842</v>
      </c>
      <c r="C134" s="5" t="s">
        <v>843</v>
      </c>
      <c r="D134" s="5" t="s">
        <v>844</v>
      </c>
      <c r="E134" s="5" t="s">
        <v>475</v>
      </c>
      <c r="F134" s="17">
        <v>1</v>
      </c>
      <c r="G134" s="29">
        <v>120000</v>
      </c>
      <c r="H134" s="30">
        <f t="shared" ref="H134:H142" si="9">F134*G134</f>
        <v>120000</v>
      </c>
      <c r="I134" s="5" t="s">
        <v>845</v>
      </c>
      <c r="J134" s="4"/>
      <c r="K134" s="4"/>
      <c r="L134" s="4"/>
      <c r="M134" s="4"/>
      <c r="N134" s="4"/>
      <c r="O134" s="4"/>
      <c r="P134" s="4"/>
      <c r="Q134" s="4"/>
      <c r="R134" s="4"/>
      <c r="S134" s="4"/>
      <c r="T134" s="4"/>
      <c r="U134" s="4"/>
      <c r="V134" s="4"/>
      <c r="W134" s="4"/>
      <c r="X134" s="4"/>
      <c r="Y134" s="4"/>
      <c r="Z134" s="4"/>
    </row>
    <row r="135" spans="1:26" ht="15" customHeight="1">
      <c r="A135" s="5" t="s">
        <v>846</v>
      </c>
      <c r="B135" s="5" t="s">
        <v>842</v>
      </c>
      <c r="C135" s="5" t="s">
        <v>847</v>
      </c>
      <c r="D135" s="5" t="s">
        <v>844</v>
      </c>
      <c r="E135" s="5" t="s">
        <v>475</v>
      </c>
      <c r="F135" s="17">
        <v>1</v>
      </c>
      <c r="G135" s="29">
        <v>120000</v>
      </c>
      <c r="H135" s="30">
        <f t="shared" si="9"/>
        <v>120000</v>
      </c>
      <c r="I135" s="5" t="s">
        <v>848</v>
      </c>
      <c r="J135" s="4"/>
      <c r="K135" s="4"/>
      <c r="L135" s="4"/>
      <c r="M135" s="4"/>
      <c r="N135" s="4"/>
      <c r="O135" s="4"/>
      <c r="P135" s="4"/>
      <c r="Q135" s="4"/>
      <c r="R135" s="4"/>
      <c r="S135" s="4"/>
      <c r="T135" s="4"/>
      <c r="U135" s="4"/>
      <c r="V135" s="4"/>
      <c r="W135" s="4"/>
      <c r="X135" s="4"/>
      <c r="Y135" s="4"/>
      <c r="Z135" s="4"/>
    </row>
    <row r="136" spans="1:26" ht="24" customHeight="1">
      <c r="A136" s="5" t="s">
        <v>849</v>
      </c>
      <c r="B136" s="5" t="s">
        <v>842</v>
      </c>
      <c r="C136" s="5" t="s">
        <v>850</v>
      </c>
      <c r="D136" s="5" t="s">
        <v>474</v>
      </c>
      <c r="E136" s="5" t="s">
        <v>475</v>
      </c>
      <c r="F136" s="17">
        <v>1</v>
      </c>
      <c r="G136" s="29">
        <v>75000</v>
      </c>
      <c r="H136" s="30">
        <f t="shared" si="9"/>
        <v>75000</v>
      </c>
      <c r="I136" s="5" t="s">
        <v>851</v>
      </c>
      <c r="J136" s="4"/>
      <c r="K136" s="4"/>
      <c r="L136" s="4"/>
      <c r="M136" s="4"/>
      <c r="N136" s="4"/>
      <c r="O136" s="4"/>
      <c r="P136" s="4"/>
      <c r="Q136" s="4"/>
      <c r="R136" s="4"/>
      <c r="S136" s="4"/>
      <c r="T136" s="4"/>
      <c r="U136" s="4"/>
      <c r="V136" s="4"/>
      <c r="W136" s="4"/>
      <c r="X136" s="4"/>
      <c r="Y136" s="4"/>
      <c r="Z136" s="4"/>
    </row>
    <row r="137" spans="1:26" ht="24" customHeight="1">
      <c r="A137" s="5" t="s">
        <v>852</v>
      </c>
      <c r="B137" s="5" t="s">
        <v>842</v>
      </c>
      <c r="C137" s="5" t="s">
        <v>853</v>
      </c>
      <c r="D137" s="5" t="s">
        <v>474</v>
      </c>
      <c r="E137" s="5" t="s">
        <v>475</v>
      </c>
      <c r="F137" s="17">
        <v>1</v>
      </c>
      <c r="G137" s="29">
        <v>100000</v>
      </c>
      <c r="H137" s="30">
        <f t="shared" si="9"/>
        <v>100000</v>
      </c>
      <c r="I137" s="5" t="s">
        <v>854</v>
      </c>
      <c r="J137" s="4"/>
      <c r="K137" s="4"/>
      <c r="L137" s="4"/>
      <c r="M137" s="4"/>
      <c r="N137" s="4"/>
      <c r="O137" s="4"/>
      <c r="P137" s="4"/>
      <c r="Q137" s="4"/>
      <c r="R137" s="4"/>
      <c r="S137" s="4"/>
      <c r="T137" s="4"/>
      <c r="U137" s="4"/>
      <c r="V137" s="4"/>
      <c r="W137" s="4"/>
      <c r="X137" s="4"/>
      <c r="Y137" s="4"/>
      <c r="Z137" s="4"/>
    </row>
    <row r="138" spans="1:26" ht="15" customHeight="1">
      <c r="A138" s="5" t="s">
        <v>855</v>
      </c>
      <c r="B138" s="5" t="s">
        <v>842</v>
      </c>
      <c r="C138" s="5" t="s">
        <v>856</v>
      </c>
      <c r="D138" s="5" t="s">
        <v>474</v>
      </c>
      <c r="E138" s="5" t="s">
        <v>475</v>
      </c>
      <c r="F138" s="17">
        <v>1</v>
      </c>
      <c r="G138" s="29">
        <v>35000</v>
      </c>
      <c r="H138" s="30">
        <f t="shared" si="9"/>
        <v>35000</v>
      </c>
      <c r="I138" s="5" t="s">
        <v>857</v>
      </c>
      <c r="J138" s="4"/>
      <c r="K138" s="4"/>
      <c r="L138" s="4"/>
      <c r="M138" s="4"/>
      <c r="N138" s="4"/>
      <c r="O138" s="4"/>
      <c r="P138" s="4"/>
      <c r="Q138" s="4"/>
      <c r="R138" s="4"/>
      <c r="S138" s="4"/>
      <c r="T138" s="4"/>
      <c r="U138" s="4"/>
      <c r="V138" s="4"/>
      <c r="W138" s="4"/>
      <c r="X138" s="4"/>
      <c r="Y138" s="4"/>
      <c r="Z138" s="4"/>
    </row>
    <row r="139" spans="1:26" ht="24" customHeight="1">
      <c r="A139" s="5" t="s">
        <v>858</v>
      </c>
      <c r="B139" s="5" t="s">
        <v>842</v>
      </c>
      <c r="C139" s="5" t="s">
        <v>859</v>
      </c>
      <c r="D139" s="5" t="s">
        <v>474</v>
      </c>
      <c r="E139" s="5" t="s">
        <v>475</v>
      </c>
      <c r="F139" s="17">
        <v>1</v>
      </c>
      <c r="G139" s="29">
        <v>45000</v>
      </c>
      <c r="H139" s="30">
        <f t="shared" si="9"/>
        <v>45000</v>
      </c>
      <c r="I139" s="5" t="s">
        <v>860</v>
      </c>
      <c r="J139" s="4"/>
      <c r="K139" s="4"/>
      <c r="L139" s="4"/>
      <c r="M139" s="4"/>
      <c r="N139" s="4"/>
      <c r="O139" s="4"/>
      <c r="P139" s="4"/>
      <c r="Q139" s="4"/>
      <c r="R139" s="4"/>
      <c r="S139" s="4"/>
      <c r="T139" s="4"/>
      <c r="U139" s="4"/>
      <c r="V139" s="4"/>
      <c r="W139" s="4"/>
      <c r="X139" s="4"/>
      <c r="Y139" s="4"/>
      <c r="Z139" s="4"/>
    </row>
    <row r="140" spans="1:26" ht="15" customHeight="1">
      <c r="A140" s="5" t="s">
        <v>861</v>
      </c>
      <c r="B140" s="5" t="s">
        <v>842</v>
      </c>
      <c r="C140" s="5" t="s">
        <v>862</v>
      </c>
      <c r="D140" s="5" t="s">
        <v>844</v>
      </c>
      <c r="E140" s="5" t="s">
        <v>475</v>
      </c>
      <c r="F140" s="17">
        <v>1</v>
      </c>
      <c r="G140" s="29">
        <v>30000</v>
      </c>
      <c r="H140" s="30">
        <f t="shared" si="9"/>
        <v>30000</v>
      </c>
      <c r="I140" s="5" t="s">
        <v>863</v>
      </c>
      <c r="J140" s="4"/>
      <c r="K140" s="4"/>
      <c r="L140" s="4"/>
      <c r="M140" s="4"/>
      <c r="N140" s="4"/>
      <c r="O140" s="4"/>
      <c r="P140" s="4"/>
      <c r="Q140" s="4"/>
      <c r="R140" s="4"/>
      <c r="S140" s="4"/>
      <c r="T140" s="4"/>
      <c r="U140" s="4"/>
      <c r="V140" s="4"/>
      <c r="W140" s="4"/>
      <c r="X140" s="4"/>
      <c r="Y140" s="4"/>
      <c r="Z140" s="4"/>
    </row>
    <row r="141" spans="1:26" ht="15" customHeight="1">
      <c r="A141" s="5" t="s">
        <v>864</v>
      </c>
      <c r="B141" s="5" t="s">
        <v>842</v>
      </c>
      <c r="C141" s="5" t="s">
        <v>865</v>
      </c>
      <c r="D141" s="5" t="s">
        <v>474</v>
      </c>
      <c r="E141" s="5" t="s">
        <v>475</v>
      </c>
      <c r="F141" s="17">
        <v>1</v>
      </c>
      <c r="G141" s="29">
        <v>25000</v>
      </c>
      <c r="H141" s="30">
        <f t="shared" si="9"/>
        <v>25000</v>
      </c>
      <c r="I141" s="5" t="s">
        <v>866</v>
      </c>
      <c r="J141" s="4"/>
      <c r="K141" s="4"/>
      <c r="L141" s="4"/>
      <c r="M141" s="4"/>
      <c r="N141" s="4"/>
      <c r="O141" s="4"/>
      <c r="P141" s="4"/>
      <c r="Q141" s="4"/>
      <c r="R141" s="4"/>
      <c r="S141" s="4"/>
      <c r="T141" s="4"/>
      <c r="U141" s="4"/>
      <c r="V141" s="4"/>
      <c r="W141" s="4"/>
      <c r="X141" s="4"/>
      <c r="Y141" s="4"/>
      <c r="Z141" s="4"/>
    </row>
    <row r="142" spans="1:26" ht="15" customHeight="1">
      <c r="A142" s="5" t="s">
        <v>867</v>
      </c>
      <c r="B142" s="5" t="s">
        <v>842</v>
      </c>
      <c r="C142" s="5" t="s">
        <v>868</v>
      </c>
      <c r="D142" s="5" t="s">
        <v>869</v>
      </c>
      <c r="E142" s="5" t="s">
        <v>475</v>
      </c>
      <c r="F142" s="17">
        <v>1</v>
      </c>
      <c r="G142" s="29">
        <v>250000</v>
      </c>
      <c r="H142" s="30">
        <f t="shared" si="9"/>
        <v>250000</v>
      </c>
      <c r="I142" s="5" t="s">
        <v>870</v>
      </c>
      <c r="J142" s="4"/>
      <c r="K142" s="4"/>
      <c r="L142" s="4"/>
      <c r="M142" s="4"/>
      <c r="N142" s="4"/>
      <c r="O142" s="4"/>
      <c r="P142" s="4"/>
      <c r="Q142" s="4"/>
      <c r="R142" s="4"/>
      <c r="S142" s="4"/>
      <c r="T142" s="4"/>
      <c r="U142" s="4"/>
      <c r="V142" s="4"/>
      <c r="W142" s="4"/>
      <c r="X142" s="4"/>
      <c r="Y142" s="4"/>
      <c r="Z142" s="4"/>
    </row>
    <row r="143" spans="1:26" ht="15" customHeight="1">
      <c r="A143" s="61" t="s">
        <v>871</v>
      </c>
      <c r="B143" s="61"/>
      <c r="C143" s="61"/>
      <c r="D143" s="61"/>
      <c r="E143" s="61"/>
      <c r="F143" s="61"/>
      <c r="G143" s="62"/>
      <c r="H143" s="35">
        <f>SUM(H134:H142)</f>
        <v>800000</v>
      </c>
      <c r="I143" s="34"/>
      <c r="J143" s="4"/>
      <c r="K143" s="4"/>
      <c r="L143" s="4"/>
      <c r="M143" s="4"/>
      <c r="N143" s="4"/>
      <c r="O143" s="4"/>
      <c r="P143" s="4"/>
      <c r="Q143" s="4"/>
      <c r="R143" s="4"/>
      <c r="S143" s="4"/>
      <c r="T143" s="4"/>
      <c r="U143" s="4"/>
      <c r="V143" s="4"/>
      <c r="W143" s="4"/>
      <c r="X143" s="4"/>
      <c r="Y143" s="4"/>
      <c r="Z143" s="4"/>
    </row>
    <row r="144" spans="1:26" ht="15" customHeight="1">
      <c r="A144" s="52" t="s">
        <v>872</v>
      </c>
      <c r="B144" s="52"/>
      <c r="C144" s="52"/>
      <c r="D144" s="52"/>
      <c r="E144" s="52"/>
      <c r="F144" s="52"/>
      <c r="G144" s="53"/>
      <c r="H144" s="36">
        <f>H22+H24+H34+H43+H49+H54+H66+H75+H85+H95+H106+H115+H127+H133+H143</f>
        <v>24711610</v>
      </c>
      <c r="I144" s="24"/>
      <c r="J144" s="4"/>
      <c r="K144" s="4"/>
      <c r="L144" s="4"/>
      <c r="M144" s="4"/>
      <c r="N144" s="4"/>
      <c r="O144" s="4"/>
      <c r="P144" s="4"/>
      <c r="Q144" s="4"/>
      <c r="R144" s="4"/>
      <c r="S144" s="4"/>
      <c r="T144" s="4"/>
      <c r="U144" s="4"/>
      <c r="V144" s="4"/>
      <c r="W144" s="4"/>
      <c r="X144" s="4"/>
      <c r="Y144" s="4"/>
      <c r="Z144" s="4"/>
    </row>
    <row r="145" spans="1:26" ht="15" customHeight="1">
      <c r="A145" s="52" t="s">
        <v>106</v>
      </c>
      <c r="B145" s="52"/>
      <c r="C145" s="52"/>
      <c r="D145" s="52"/>
      <c r="E145" s="52"/>
      <c r="F145" s="52"/>
      <c r="G145" s="53"/>
      <c r="H145" s="37">
        <f>SUMIF($D$13:$D$142,"Cast payroll",$H$13:$H$142)*Assumptions!G12</f>
        <v>715898.4</v>
      </c>
      <c r="I145" s="24"/>
      <c r="J145" s="4"/>
      <c r="K145" s="4"/>
      <c r="L145" s="4"/>
      <c r="M145" s="4"/>
      <c r="N145" s="4"/>
      <c r="O145" s="4"/>
      <c r="P145" s="4"/>
      <c r="Q145" s="4"/>
      <c r="R145" s="4"/>
      <c r="S145" s="4"/>
      <c r="T145" s="4"/>
      <c r="U145" s="4"/>
      <c r="V145" s="4"/>
      <c r="W145" s="4"/>
      <c r="X145" s="4"/>
      <c r="Y145" s="4"/>
      <c r="Z145" s="4"/>
    </row>
    <row r="146" spans="1:26" ht="15" customHeight="1">
      <c r="A146" s="52" t="s">
        <v>873</v>
      </c>
      <c r="B146" s="52"/>
      <c r="C146" s="52"/>
      <c r="D146" s="52"/>
      <c r="E146" s="52"/>
      <c r="F146" s="52"/>
      <c r="G146" s="53"/>
      <c r="H146" s="37">
        <f>SUMIF($D$13:$D$142,"Crew payroll",$H$13:$H$142)*Assumptions!G13</f>
        <v>1607124</v>
      </c>
      <c r="I146" s="24"/>
      <c r="J146" s="4"/>
      <c r="K146" s="4"/>
      <c r="L146" s="4"/>
      <c r="M146" s="4"/>
      <c r="N146" s="4"/>
      <c r="O146" s="4"/>
      <c r="P146" s="4"/>
      <c r="Q146" s="4"/>
      <c r="R146" s="4"/>
      <c r="S146" s="4"/>
      <c r="T146" s="4"/>
      <c r="U146" s="4"/>
      <c r="V146" s="4"/>
      <c r="W146" s="4"/>
      <c r="X146" s="4"/>
      <c r="Y146" s="4"/>
      <c r="Z146" s="4"/>
    </row>
    <row r="147" spans="1:26" ht="15" customHeight="1">
      <c r="A147" s="52" t="s">
        <v>112</v>
      </c>
      <c r="B147" s="52"/>
      <c r="C147" s="52"/>
      <c r="D147" s="52"/>
      <c r="E147" s="52"/>
      <c r="F147" s="52"/>
      <c r="G147" s="53"/>
      <c r="H147" s="37">
        <f>(SUMIF($D$13:$D$142,"Cast payroll",$H$13:$H$142)+SUMIF($D$13:$D$142,"Crew payroll",$H$13:$H$142))*Assumptions!G14</f>
        <v>350913.85000000003</v>
      </c>
      <c r="I147" s="24"/>
      <c r="J147" s="4"/>
      <c r="K147" s="4"/>
      <c r="L147" s="4"/>
      <c r="M147" s="4"/>
      <c r="N147" s="4"/>
      <c r="O147" s="4"/>
      <c r="P147" s="4"/>
      <c r="Q147" s="4"/>
      <c r="R147" s="4"/>
      <c r="S147" s="4"/>
      <c r="T147" s="4"/>
      <c r="U147" s="4"/>
      <c r="V147" s="4"/>
      <c r="W147" s="4"/>
      <c r="X147" s="4"/>
      <c r="Y147" s="4"/>
      <c r="Z147" s="4"/>
    </row>
    <row r="148" spans="1:26" ht="15" customHeight="1">
      <c r="A148" s="52" t="s">
        <v>874</v>
      </c>
      <c r="B148" s="52"/>
      <c r="C148" s="52"/>
      <c r="D148" s="52"/>
      <c r="E148" s="52"/>
      <c r="F148" s="52"/>
      <c r="G148" s="53"/>
      <c r="H148" s="37">
        <f>SUM(H144:H147)</f>
        <v>27385546.25</v>
      </c>
      <c r="I148" s="24"/>
      <c r="J148" s="4"/>
      <c r="K148" s="4"/>
      <c r="L148" s="4"/>
      <c r="M148" s="4"/>
      <c r="N148" s="4"/>
      <c r="O148" s="4"/>
      <c r="P148" s="4"/>
      <c r="Q148" s="4"/>
      <c r="R148" s="4"/>
      <c r="S148" s="4"/>
      <c r="T148" s="4"/>
      <c r="U148" s="4"/>
      <c r="V148" s="4"/>
      <c r="W148" s="4"/>
      <c r="X148" s="4"/>
      <c r="Y148" s="4"/>
      <c r="Z148" s="4"/>
    </row>
    <row r="149" spans="1:26" ht="15" customHeight="1">
      <c r="A149" s="52" t="s">
        <v>119</v>
      </c>
      <c r="B149" s="52"/>
      <c r="C149" s="52"/>
      <c r="D149" s="52"/>
      <c r="E149" s="52"/>
      <c r="F149" s="52"/>
      <c r="G149" s="53"/>
      <c r="H149" s="37">
        <f>H148*Assumptions!G16</f>
        <v>547710.92500000005</v>
      </c>
      <c r="I149" s="24"/>
      <c r="J149" s="4"/>
      <c r="K149" s="4"/>
      <c r="L149" s="4"/>
      <c r="M149" s="4"/>
      <c r="N149" s="4"/>
      <c r="O149" s="4"/>
      <c r="P149" s="4"/>
      <c r="Q149" s="4"/>
      <c r="R149" s="4"/>
      <c r="S149" s="4"/>
      <c r="T149" s="4"/>
      <c r="U149" s="4"/>
      <c r="V149" s="4"/>
      <c r="W149" s="4"/>
      <c r="X149" s="4"/>
      <c r="Y149" s="4"/>
      <c r="Z149" s="4"/>
    </row>
    <row r="150" spans="1:26" ht="15" customHeight="1">
      <c r="A150" s="54" t="s">
        <v>875</v>
      </c>
      <c r="B150" s="54"/>
      <c r="C150" s="54"/>
      <c r="D150" s="54"/>
      <c r="E150" s="54"/>
      <c r="F150" s="54"/>
      <c r="G150" s="55"/>
      <c r="H150" s="39">
        <f>(H148+H149)*Assumptions!G15</f>
        <v>2793325.7175000003</v>
      </c>
      <c r="I150" s="38"/>
      <c r="J150" s="4"/>
      <c r="K150" s="4"/>
      <c r="L150" s="4"/>
      <c r="M150" s="4"/>
      <c r="N150" s="4"/>
      <c r="O150" s="4"/>
      <c r="P150" s="4"/>
      <c r="Q150" s="4"/>
      <c r="R150" s="4"/>
      <c r="S150" s="4"/>
      <c r="T150" s="4"/>
      <c r="U150" s="4"/>
      <c r="V150" s="4"/>
      <c r="W150" s="4"/>
      <c r="X150" s="4"/>
      <c r="Y150" s="4"/>
      <c r="Z150" s="4"/>
    </row>
    <row r="151" spans="1:26" ht="15" customHeight="1">
      <c r="A151" s="56" t="s">
        <v>876</v>
      </c>
      <c r="B151" s="56"/>
      <c r="C151" s="56"/>
      <c r="D151" s="56"/>
      <c r="E151" s="56"/>
      <c r="F151" s="56"/>
      <c r="G151" s="57"/>
      <c r="H151" s="41">
        <f>H148+H149+H150</f>
        <v>30726582.892500002</v>
      </c>
      <c r="I151" s="40"/>
      <c r="J151" s="4"/>
      <c r="K151" s="4"/>
      <c r="L151" s="4"/>
      <c r="M151" s="4"/>
      <c r="N151" s="4"/>
      <c r="O151" s="4"/>
      <c r="P151" s="4"/>
      <c r="Q151" s="4"/>
      <c r="R151" s="4"/>
      <c r="S151" s="4"/>
      <c r="T151" s="4"/>
      <c r="U151" s="4"/>
      <c r="V151" s="4"/>
      <c r="W151" s="4"/>
      <c r="X151" s="4"/>
      <c r="Y151" s="4"/>
      <c r="Z151" s="4"/>
    </row>
    <row r="152" spans="1:26">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spans="1:26">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spans="1:26">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spans="1:26">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spans="1:26">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spans="1:26">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spans="1:26">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spans="1:26">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spans="1:26">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spans="1:26">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spans="1:26">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spans="1:26">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spans="1:26">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spans="1:26">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spans="1:26">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spans="1:26">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spans="1:26">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spans="1:26">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spans="1:26">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spans="1:26">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spans="1:26">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spans="1:26">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spans="1:26">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spans="1:26">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spans="1:26">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spans="1:26">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spans="1:26">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spans="1:26">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spans="1:26">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spans="1:26">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spans="1:26">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spans="1:26">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spans="1:26">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spans="1:26">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spans="1:26">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spans="1:26">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spans="1:26">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spans="1:26">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spans="1:26">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spans="1:26">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spans="1:26">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spans="1:26">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spans="1:26">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spans="1:26">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spans="1:26">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spans="1:26">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spans="1:26">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spans="1:26">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spans="1:26">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spans="1:26">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spans="1:26">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spans="1:26">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spans="1:26">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spans="1:26">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spans="1:26">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spans="1:26">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spans="1:26">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spans="1:26">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spans="1:26">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spans="1:26">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spans="1:26">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spans="1:26">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spans="1:26">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spans="1:26">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spans="1:26">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spans="1:26">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spans="1:26">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spans="1:26">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spans="1:26">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spans="1:26">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spans="1:26">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spans="1:26">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spans="1:26">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spans="1:26">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spans="1:26">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spans="1:26">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spans="1:26">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spans="1:26">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spans="1:26">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spans="1:26">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spans="1:26">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spans="1:26">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spans="1:26">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spans="1:26">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spans="1:26">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spans="1:26">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spans="1:26">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spans="1:26">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spans="1:26">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spans="1:26">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spans="1:26">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spans="1:26">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spans="1:26">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spans="1:26">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spans="1:26">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spans="1:26">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spans="1:26">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spans="1:26">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spans="1:26">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sheetData>
  <mergeCells count="25">
    <mergeCell ref="A1:I1"/>
    <mergeCell ref="A2:I2"/>
    <mergeCell ref="A22:G22"/>
    <mergeCell ref="A24:G24"/>
    <mergeCell ref="A34:G34"/>
    <mergeCell ref="A43:G43"/>
    <mergeCell ref="A49:G49"/>
    <mergeCell ref="A54:G54"/>
    <mergeCell ref="A66:G66"/>
    <mergeCell ref="A75:G75"/>
    <mergeCell ref="A85:G85"/>
    <mergeCell ref="A95:G95"/>
    <mergeCell ref="A106:G106"/>
    <mergeCell ref="A115:G115"/>
    <mergeCell ref="A127:G127"/>
    <mergeCell ref="A133:G133"/>
    <mergeCell ref="A143:G143"/>
    <mergeCell ref="A144:G144"/>
    <mergeCell ref="A145:G145"/>
    <mergeCell ref="A146:G146"/>
    <mergeCell ref="A147:G147"/>
    <mergeCell ref="A148:G148"/>
    <mergeCell ref="A149:G149"/>
    <mergeCell ref="A150:G150"/>
    <mergeCell ref="A151:G151"/>
  </mergeCells>
  <conditionalFormatting sqref="B8">
    <cfRule type="containsText" dxfId="5" priority="1" operator="containsText" text="WITHIN"/>
    <cfRule type="containsText" dxfId="4" priority="2" operator="containsText" text="REVIEW"/>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Summary</vt:lpstr>
      <vt:lpstr>Assumptions</vt:lpstr>
      <vt:lpstr>Script Breakdown</vt:lpstr>
      <vt:lpstr>Cast &amp; Schedule</vt:lpstr>
      <vt:lpstr>Props &amp; Art</vt:lpstr>
      <vt:lpstr>Micro Budget</vt:lpstr>
      <vt:lpstr>Ultra-Low Budget</vt:lpstr>
      <vt:lpstr>Low Budget</vt:lpstr>
      <vt:lpstr>Production Co</vt:lpstr>
      <vt:lpstr>Sources &amp; Checks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Gary B. Haley</dc:creator>
  <cp:lastModifiedBy>Gary B. Haley</cp:lastModifiedBy>
  <dcterms:created xsi:type="dcterms:W3CDTF">2026-08-16T03:57:39Z</dcterms:created>
  <dcterms:modified xsi:type="dcterms:W3CDTF">2026-08-16T04:03:13Z</dcterms:modified>
</cp:coreProperties>
</file>