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ry\Documents\Documents\$Projects\Screenplays\Leeward\Resources\"/>
    </mc:Choice>
  </mc:AlternateContent>
  <xr:revisionPtr revIDLastSave="0" documentId="8_{A2E9BADB-50ED-4576-B846-D0DB21514640}" xr6:coauthVersionLast="47" xr6:coauthVersionMax="47" xr10:uidLastSave="{00000000-0000-0000-0000-000000000000}"/>
  <bookViews>
    <workbookView xWindow="-110" yWindow="-110" windowWidth="25820" windowHeight="15500" tabRatio="621" xr2:uid="{00000000-000D-0000-FFFF-FFFF00000000}"/>
  </bookViews>
  <sheets>
    <sheet name="Summary" sheetId="1" r:id="rId1"/>
    <sheet name="Assumptions" sheetId="2" r:id="rId2"/>
    <sheet name="Micro Budget" sheetId="3" r:id="rId3"/>
    <sheet name="Ultra-Low Budget" sheetId="4" r:id="rId4"/>
    <sheet name="Low Budget" sheetId="5" r:id="rId5"/>
    <sheet name="Production Company" sheetId="6" r:id="rId6"/>
    <sheet name="Props Comparison" sheetId="7" r:id="rId7"/>
    <sheet name="Sources" sheetId="8" r:id="rId8"/>
    <sheet name="Checks" sheetId="9" r:id="rId9"/>
  </sheets>
  <calcPr calcId="181029"/>
</workbook>
</file>

<file path=xl/calcChain.xml><?xml version="1.0" encoding="utf-8"?>
<calcChain xmlns="http://schemas.openxmlformats.org/spreadsheetml/2006/main">
  <c r="D17" i="7" l="1"/>
  <c r="C17" i="7"/>
  <c r="F16" i="7"/>
  <c r="E16" i="7"/>
  <c r="D16" i="7"/>
  <c r="C16" i="7"/>
  <c r="E15" i="7"/>
  <c r="D15" i="7"/>
  <c r="C15" i="7"/>
  <c r="F14" i="7"/>
  <c r="E14" i="7"/>
  <c r="D14" i="7"/>
  <c r="C14" i="7"/>
  <c r="F13" i="7"/>
  <c r="E13" i="7"/>
  <c r="C9" i="7"/>
  <c r="F7" i="7"/>
  <c r="F6" i="7"/>
  <c r="C6" i="7"/>
  <c r="F5" i="7"/>
  <c r="E5" i="7"/>
  <c r="D5" i="7"/>
  <c r="G180" i="6"/>
  <c r="G179" i="6"/>
  <c r="G178" i="6"/>
  <c r="G177" i="6"/>
  <c r="G176" i="6"/>
  <c r="G175" i="6"/>
  <c r="G174" i="6"/>
  <c r="G170" i="6"/>
  <c r="G169" i="6"/>
  <c r="G168" i="6"/>
  <c r="G167" i="6"/>
  <c r="G166" i="6"/>
  <c r="G165" i="6"/>
  <c r="G164" i="6"/>
  <c r="G171" i="6" s="1"/>
  <c r="G163" i="6"/>
  <c r="G162" i="6"/>
  <c r="G161" i="6"/>
  <c r="G160" i="6"/>
  <c r="G159" i="6"/>
  <c r="G158" i="6"/>
  <c r="G154" i="6"/>
  <c r="G153" i="6"/>
  <c r="G152" i="6"/>
  <c r="G151" i="6"/>
  <c r="G150" i="6"/>
  <c r="G155" i="6" s="1"/>
  <c r="E30" i="1" s="1"/>
  <c r="G146" i="6"/>
  <c r="G145" i="6"/>
  <c r="G144" i="6"/>
  <c r="G143" i="6"/>
  <c r="G142" i="6"/>
  <c r="G141" i="6"/>
  <c r="G140" i="6"/>
  <c r="G139" i="6"/>
  <c r="G147" i="6" s="1"/>
  <c r="E29" i="1" s="1"/>
  <c r="G136" i="6"/>
  <c r="E28" i="1" s="1"/>
  <c r="G135" i="6"/>
  <c r="G134" i="6"/>
  <c r="G133" i="6"/>
  <c r="G132" i="6"/>
  <c r="G131" i="6"/>
  <c r="G127" i="6"/>
  <c r="G126" i="6"/>
  <c r="G125" i="6"/>
  <c r="G124" i="6"/>
  <c r="G123" i="6"/>
  <c r="G122" i="6"/>
  <c r="G128" i="6" s="1"/>
  <c r="E27" i="1" s="1"/>
  <c r="G121" i="6"/>
  <c r="G120" i="6"/>
  <c r="G119" i="6"/>
  <c r="G115" i="6"/>
  <c r="G114" i="6"/>
  <c r="G113" i="6"/>
  <c r="G112" i="6"/>
  <c r="G111" i="6"/>
  <c r="G110" i="6"/>
  <c r="G109" i="6"/>
  <c r="G108" i="6"/>
  <c r="G107" i="6"/>
  <c r="G106" i="6"/>
  <c r="G116" i="6" s="1"/>
  <c r="G102" i="6"/>
  <c r="G101" i="6"/>
  <c r="G100" i="6"/>
  <c r="G99" i="6"/>
  <c r="G98" i="6"/>
  <c r="G97" i="6"/>
  <c r="G96" i="6"/>
  <c r="G103" i="6" s="1"/>
  <c r="G92" i="6"/>
  <c r="F17" i="7" s="1"/>
  <c r="G91" i="6"/>
  <c r="G90" i="6"/>
  <c r="F15" i="7" s="1"/>
  <c r="G89" i="6"/>
  <c r="G88" i="6"/>
  <c r="G87" i="6"/>
  <c r="F12" i="7" s="1"/>
  <c r="G86" i="6"/>
  <c r="F11" i="7" s="1"/>
  <c r="G85" i="6"/>
  <c r="F10" i="7" s="1"/>
  <c r="G84" i="6"/>
  <c r="F9" i="7" s="1"/>
  <c r="G83" i="6"/>
  <c r="F8" i="7" s="1"/>
  <c r="G82" i="6"/>
  <c r="G81" i="6"/>
  <c r="G80" i="6"/>
  <c r="G76" i="6"/>
  <c r="G75" i="6"/>
  <c r="G74" i="6"/>
  <c r="G73" i="6"/>
  <c r="G72" i="6"/>
  <c r="G71" i="6"/>
  <c r="G70" i="6"/>
  <c r="G69" i="6"/>
  <c r="G77" i="6" s="1"/>
  <c r="E23" i="1" s="1"/>
  <c r="G65" i="6"/>
  <c r="G64" i="6"/>
  <c r="G63" i="6"/>
  <c r="G62" i="6"/>
  <c r="G61" i="6"/>
  <c r="G60" i="6"/>
  <c r="G59" i="6"/>
  <c r="G58" i="6"/>
  <c r="G66" i="6" s="1"/>
  <c r="E22" i="1" s="1"/>
  <c r="G54" i="6"/>
  <c r="G55" i="6" s="1"/>
  <c r="G53" i="6"/>
  <c r="G52" i="6"/>
  <c r="G51" i="6"/>
  <c r="G50" i="6"/>
  <c r="G49" i="6"/>
  <c r="G48" i="6"/>
  <c r="G44" i="6"/>
  <c r="G43" i="6"/>
  <c r="G45" i="6" s="1"/>
  <c r="E20" i="1" s="1"/>
  <c r="G42" i="6"/>
  <c r="G41" i="6"/>
  <c r="G40" i="6"/>
  <c r="G39" i="6"/>
  <c r="G38" i="6"/>
  <c r="G34" i="6"/>
  <c r="G33" i="6"/>
  <c r="G32" i="6"/>
  <c r="G31" i="6"/>
  <c r="G30" i="6"/>
  <c r="G29" i="6"/>
  <c r="G28" i="6"/>
  <c r="G35" i="6" s="1"/>
  <c r="E19" i="1" s="1"/>
  <c r="G24" i="6"/>
  <c r="G23" i="6"/>
  <c r="G22" i="6"/>
  <c r="G21" i="6"/>
  <c r="G20" i="6"/>
  <c r="G19" i="6"/>
  <c r="G25" i="6" s="1"/>
  <c r="E18" i="1" s="1"/>
  <c r="G15" i="6"/>
  <c r="G14" i="6"/>
  <c r="G13" i="6"/>
  <c r="G12" i="6"/>
  <c r="G16" i="6" s="1"/>
  <c r="G11" i="6"/>
  <c r="G10" i="6"/>
  <c r="G180" i="5"/>
  <c r="G179" i="5"/>
  <c r="G178" i="5"/>
  <c r="G177" i="5"/>
  <c r="G176" i="5"/>
  <c r="G175" i="5"/>
  <c r="G174" i="5"/>
  <c r="G181" i="5" s="1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71" i="5" s="1"/>
  <c r="G154" i="5"/>
  <c r="G155" i="5" s="1"/>
  <c r="D30" i="1" s="1"/>
  <c r="G153" i="5"/>
  <c r="G152" i="5"/>
  <c r="G151" i="5"/>
  <c r="G150" i="5"/>
  <c r="G146" i="5"/>
  <c r="G145" i="5"/>
  <c r="G144" i="5"/>
  <c r="G143" i="5"/>
  <c r="G142" i="5"/>
  <c r="G141" i="5"/>
  <c r="G140" i="5"/>
  <c r="G139" i="5"/>
  <c r="G147" i="5" s="1"/>
  <c r="D29" i="1" s="1"/>
  <c r="G135" i="5"/>
  <c r="G134" i="5"/>
  <c r="G133" i="5"/>
  <c r="G132" i="5"/>
  <c r="G131" i="5"/>
  <c r="G136" i="5" s="1"/>
  <c r="D28" i="1" s="1"/>
  <c r="G127" i="5"/>
  <c r="G126" i="5"/>
  <c r="G125" i="5"/>
  <c r="G124" i="5"/>
  <c r="G123" i="5"/>
  <c r="G122" i="5"/>
  <c r="G121" i="5"/>
  <c r="G120" i="5"/>
  <c r="G119" i="5"/>
  <c r="G128" i="5" s="1"/>
  <c r="D27" i="1" s="1"/>
  <c r="G115" i="5"/>
  <c r="G114" i="5"/>
  <c r="G116" i="5" s="1"/>
  <c r="D26" i="1" s="1"/>
  <c r="G113" i="5"/>
  <c r="G112" i="5"/>
  <c r="G111" i="5"/>
  <c r="G110" i="5"/>
  <c r="G109" i="5"/>
  <c r="G108" i="5"/>
  <c r="G107" i="5"/>
  <c r="G106" i="5"/>
  <c r="G102" i="5"/>
  <c r="G101" i="5"/>
  <c r="G100" i="5"/>
  <c r="G99" i="5"/>
  <c r="G98" i="5"/>
  <c r="G97" i="5"/>
  <c r="G96" i="5"/>
  <c r="G103" i="5" s="1"/>
  <c r="G93" i="5"/>
  <c r="G92" i="5"/>
  <c r="E17" i="7" s="1"/>
  <c r="G91" i="5"/>
  <c r="G90" i="5"/>
  <c r="G89" i="5"/>
  <c r="G88" i="5"/>
  <c r="G87" i="5"/>
  <c r="E12" i="7" s="1"/>
  <c r="G86" i="5"/>
  <c r="E11" i="7" s="1"/>
  <c r="G85" i="5"/>
  <c r="E10" i="7" s="1"/>
  <c r="G84" i="5"/>
  <c r="E9" i="7" s="1"/>
  <c r="G83" i="5"/>
  <c r="E8" i="7" s="1"/>
  <c r="G82" i="5"/>
  <c r="E7" i="7" s="1"/>
  <c r="G81" i="5"/>
  <c r="E6" i="7" s="1"/>
  <c r="G80" i="5"/>
  <c r="G76" i="5"/>
  <c r="G77" i="5" s="1"/>
  <c r="D23" i="1" s="1"/>
  <c r="G75" i="5"/>
  <c r="G74" i="5"/>
  <c r="G73" i="5"/>
  <c r="G72" i="5"/>
  <c r="G71" i="5"/>
  <c r="G70" i="5"/>
  <c r="G69" i="5"/>
  <c r="G65" i="5"/>
  <c r="G64" i="5"/>
  <c r="G63" i="5"/>
  <c r="G62" i="5"/>
  <c r="G61" i="5"/>
  <c r="G60" i="5"/>
  <c r="G59" i="5"/>
  <c r="G58" i="5"/>
  <c r="G66" i="5" s="1"/>
  <c r="D22" i="1" s="1"/>
  <c r="G54" i="5"/>
  <c r="G55" i="5" s="1"/>
  <c r="G53" i="5"/>
  <c r="G52" i="5"/>
  <c r="G51" i="5"/>
  <c r="G50" i="5"/>
  <c r="G49" i="5"/>
  <c r="G48" i="5"/>
  <c r="G44" i="5"/>
  <c r="G43" i="5"/>
  <c r="G42" i="5"/>
  <c r="G41" i="5"/>
  <c r="G40" i="5"/>
  <c r="G39" i="5"/>
  <c r="G38" i="5"/>
  <c r="G45" i="5" s="1"/>
  <c r="D20" i="1" s="1"/>
  <c r="G34" i="5"/>
  <c r="G33" i="5"/>
  <c r="G32" i="5"/>
  <c r="G31" i="5"/>
  <c r="G30" i="5"/>
  <c r="G29" i="5"/>
  <c r="G28" i="5"/>
  <c r="G35" i="5" s="1"/>
  <c r="G24" i="5"/>
  <c r="G23" i="5"/>
  <c r="G22" i="5"/>
  <c r="G21" i="5"/>
  <c r="G20" i="5"/>
  <c r="G19" i="5"/>
  <c r="G25" i="5" s="1"/>
  <c r="D18" i="1" s="1"/>
  <c r="G15" i="5"/>
  <c r="G14" i="5"/>
  <c r="G13" i="5"/>
  <c r="F185" i="5" s="1"/>
  <c r="G185" i="5" s="1"/>
  <c r="G12" i="5"/>
  <c r="G11" i="5"/>
  <c r="G10" i="5"/>
  <c r="G180" i="4"/>
  <c r="G179" i="4"/>
  <c r="G178" i="4"/>
  <c r="G177" i="4"/>
  <c r="G176" i="4"/>
  <c r="G175" i="4"/>
  <c r="G174" i="4"/>
  <c r="G181" i="4" s="1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71" i="4" s="1"/>
  <c r="G155" i="4"/>
  <c r="C30" i="1" s="1"/>
  <c r="G154" i="4"/>
  <c r="G153" i="4"/>
  <c r="G152" i="4"/>
  <c r="G151" i="4"/>
  <c r="G150" i="4"/>
  <c r="G147" i="4"/>
  <c r="C29" i="1" s="1"/>
  <c r="G146" i="4"/>
  <c r="G145" i="4"/>
  <c r="G144" i="4"/>
  <c r="G143" i="4"/>
  <c r="G142" i="4"/>
  <c r="G141" i="4"/>
  <c r="G140" i="4"/>
  <c r="G139" i="4"/>
  <c r="G135" i="4"/>
  <c r="G134" i="4"/>
  <c r="G133" i="4"/>
  <c r="G132" i="4"/>
  <c r="G131" i="4"/>
  <c r="G136" i="4" s="1"/>
  <c r="C28" i="1" s="1"/>
  <c r="G127" i="4"/>
  <c r="G126" i="4"/>
  <c r="G125" i="4"/>
  <c r="G124" i="4"/>
  <c r="G123" i="4"/>
  <c r="G122" i="4"/>
  <c r="G121" i="4"/>
  <c r="G120" i="4"/>
  <c r="G119" i="4"/>
  <c r="G128" i="4" s="1"/>
  <c r="C27" i="1" s="1"/>
  <c r="G115" i="4"/>
  <c r="G114" i="4"/>
  <c r="G113" i="4"/>
  <c r="G116" i="4" s="1"/>
  <c r="C26" i="1" s="1"/>
  <c r="G112" i="4"/>
  <c r="G111" i="4"/>
  <c r="G110" i="4"/>
  <c r="G109" i="4"/>
  <c r="G108" i="4"/>
  <c r="G107" i="4"/>
  <c r="G106" i="4"/>
  <c r="G102" i="4"/>
  <c r="G101" i="4"/>
  <c r="G100" i="4"/>
  <c r="G99" i="4"/>
  <c r="G98" i="4"/>
  <c r="G97" i="4"/>
  <c r="G96" i="4"/>
  <c r="G103" i="4" s="1"/>
  <c r="C25" i="1" s="1"/>
  <c r="G92" i="4"/>
  <c r="G91" i="4"/>
  <c r="G90" i="4"/>
  <c r="G89" i="4"/>
  <c r="G88" i="4"/>
  <c r="D13" i="7" s="1"/>
  <c r="G87" i="4"/>
  <c r="D12" i="7" s="1"/>
  <c r="G86" i="4"/>
  <c r="D11" i="7" s="1"/>
  <c r="G85" i="4"/>
  <c r="D10" i="7" s="1"/>
  <c r="G84" i="4"/>
  <c r="D9" i="7" s="1"/>
  <c r="G83" i="4"/>
  <c r="D8" i="7" s="1"/>
  <c r="G82" i="4"/>
  <c r="D7" i="7" s="1"/>
  <c r="G81" i="4"/>
  <c r="D6" i="7" s="1"/>
  <c r="G80" i="4"/>
  <c r="G76" i="4"/>
  <c r="G75" i="4"/>
  <c r="G74" i="4"/>
  <c r="G73" i="4"/>
  <c r="G77" i="4" s="1"/>
  <c r="C23" i="1" s="1"/>
  <c r="G72" i="4"/>
  <c r="G71" i="4"/>
  <c r="G70" i="4"/>
  <c r="G69" i="4"/>
  <c r="G65" i="4"/>
  <c r="G64" i="4"/>
  <c r="G63" i="4"/>
  <c r="G62" i="4"/>
  <c r="G61" i="4"/>
  <c r="G60" i="4"/>
  <c r="G59" i="4"/>
  <c r="G58" i="4"/>
  <c r="G66" i="4" s="1"/>
  <c r="C22" i="1" s="1"/>
  <c r="G54" i="4"/>
  <c r="G53" i="4"/>
  <c r="G52" i="4"/>
  <c r="G51" i="4"/>
  <c r="G50" i="4"/>
  <c r="G49" i="4"/>
  <c r="G48" i="4"/>
  <c r="G55" i="4" s="1"/>
  <c r="G45" i="4"/>
  <c r="C20" i="1" s="1"/>
  <c r="G44" i="4"/>
  <c r="G43" i="4"/>
  <c r="G42" i="4"/>
  <c r="G41" i="4"/>
  <c r="G40" i="4"/>
  <c r="G39" i="4"/>
  <c r="G38" i="4"/>
  <c r="G34" i="4"/>
  <c r="G33" i="4"/>
  <c r="G32" i="4"/>
  <c r="G31" i="4"/>
  <c r="G35" i="4" s="1"/>
  <c r="C19" i="1" s="1"/>
  <c r="G30" i="4"/>
  <c r="G29" i="4"/>
  <c r="G28" i="4"/>
  <c r="G24" i="4"/>
  <c r="G23" i="4"/>
  <c r="G22" i="4"/>
  <c r="G21" i="4"/>
  <c r="G20" i="4"/>
  <c r="G19" i="4"/>
  <c r="G25" i="4" s="1"/>
  <c r="G15" i="4"/>
  <c r="G14" i="4"/>
  <c r="G13" i="4"/>
  <c r="G12" i="4"/>
  <c r="G11" i="4"/>
  <c r="G10" i="4"/>
  <c r="G16" i="4" s="1"/>
  <c r="G180" i="3"/>
  <c r="G181" i="3" s="1"/>
  <c r="B32" i="1" s="1"/>
  <c r="G179" i="3"/>
  <c r="G178" i="3"/>
  <c r="G177" i="3"/>
  <c r="G176" i="3"/>
  <c r="G175" i="3"/>
  <c r="G174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71" i="3" s="1"/>
  <c r="G154" i="3"/>
  <c r="G153" i="3"/>
  <c r="G155" i="3" s="1"/>
  <c r="B30" i="1" s="1"/>
  <c r="G152" i="3"/>
  <c r="G151" i="3"/>
  <c r="G150" i="3"/>
  <c r="G146" i="3"/>
  <c r="G145" i="3"/>
  <c r="G144" i="3"/>
  <c r="G143" i="3"/>
  <c r="G142" i="3"/>
  <c r="G147" i="3" s="1"/>
  <c r="B29" i="1" s="1"/>
  <c r="G141" i="3"/>
  <c r="G140" i="3"/>
  <c r="G139" i="3"/>
  <c r="G135" i="3"/>
  <c r="G134" i="3"/>
  <c r="G133" i="3"/>
  <c r="G132" i="3"/>
  <c r="G131" i="3"/>
  <c r="G136" i="3" s="1"/>
  <c r="G127" i="3"/>
  <c r="G126" i="3"/>
  <c r="G125" i="3"/>
  <c r="G124" i="3"/>
  <c r="G123" i="3"/>
  <c r="G122" i="3"/>
  <c r="G121" i="3"/>
  <c r="G120" i="3"/>
  <c r="G119" i="3"/>
  <c r="G128" i="3" s="1"/>
  <c r="G115" i="3"/>
  <c r="G114" i="3"/>
  <c r="G113" i="3"/>
  <c r="G112" i="3"/>
  <c r="G111" i="3"/>
  <c r="G116" i="3" s="1"/>
  <c r="B26" i="1" s="1"/>
  <c r="G110" i="3"/>
  <c r="G109" i="3"/>
  <c r="G108" i="3"/>
  <c r="G107" i="3"/>
  <c r="G106" i="3"/>
  <c r="G102" i="3"/>
  <c r="G103" i="3" s="1"/>
  <c r="B25" i="1" s="1"/>
  <c r="G101" i="3"/>
  <c r="G100" i="3"/>
  <c r="G99" i="3"/>
  <c r="G98" i="3"/>
  <c r="G97" i="3"/>
  <c r="G96" i="3"/>
  <c r="G92" i="3"/>
  <c r="G91" i="3"/>
  <c r="G90" i="3"/>
  <c r="G89" i="3"/>
  <c r="G88" i="3"/>
  <c r="C13" i="7" s="1"/>
  <c r="G87" i="3"/>
  <c r="C12" i="7" s="1"/>
  <c r="G86" i="3"/>
  <c r="C11" i="7" s="1"/>
  <c r="G85" i="3"/>
  <c r="C10" i="7" s="1"/>
  <c r="G84" i="3"/>
  <c r="G83" i="3"/>
  <c r="C8" i="7" s="1"/>
  <c r="G82" i="3"/>
  <c r="C7" i="7" s="1"/>
  <c r="G81" i="3"/>
  <c r="G80" i="3"/>
  <c r="G76" i="3"/>
  <c r="G75" i="3"/>
  <c r="G74" i="3"/>
  <c r="G73" i="3"/>
  <c r="G72" i="3"/>
  <c r="G77" i="3" s="1"/>
  <c r="B23" i="1" s="1"/>
  <c r="G71" i="3"/>
  <c r="G70" i="3"/>
  <c r="G69" i="3"/>
  <c r="G65" i="3"/>
  <c r="G64" i="3"/>
  <c r="G66" i="3" s="1"/>
  <c r="B22" i="1" s="1"/>
  <c r="G63" i="3"/>
  <c r="G62" i="3"/>
  <c r="G61" i="3"/>
  <c r="G60" i="3"/>
  <c r="G59" i="3"/>
  <c r="G58" i="3"/>
  <c r="G54" i="3"/>
  <c r="G53" i="3"/>
  <c r="G52" i="3"/>
  <c r="G51" i="3"/>
  <c r="G50" i="3"/>
  <c r="G49" i="3"/>
  <c r="G48" i="3"/>
  <c r="G55" i="3" s="1"/>
  <c r="G44" i="3"/>
  <c r="G43" i="3"/>
  <c r="G42" i="3"/>
  <c r="G41" i="3"/>
  <c r="G40" i="3"/>
  <c r="G39" i="3"/>
  <c r="G38" i="3"/>
  <c r="G45" i="3" s="1"/>
  <c r="B20" i="1" s="1"/>
  <c r="G34" i="3"/>
  <c r="G33" i="3"/>
  <c r="G32" i="3"/>
  <c r="G31" i="3"/>
  <c r="G30" i="3"/>
  <c r="G35" i="3" s="1"/>
  <c r="B19" i="1" s="1"/>
  <c r="G29" i="3"/>
  <c r="G28" i="3"/>
  <c r="G24" i="3"/>
  <c r="G25" i="3" s="1"/>
  <c r="G23" i="3"/>
  <c r="G22" i="3"/>
  <c r="G21" i="3"/>
  <c r="G20" i="3"/>
  <c r="G19" i="3"/>
  <c r="G15" i="3"/>
  <c r="G14" i="3"/>
  <c r="G13" i="3"/>
  <c r="G12" i="3"/>
  <c r="G11" i="3"/>
  <c r="G10" i="3"/>
  <c r="G16" i="3" s="1"/>
  <c r="D32" i="1"/>
  <c r="C32" i="1"/>
  <c r="B28" i="1"/>
  <c r="B27" i="1"/>
  <c r="E26" i="1"/>
  <c r="E25" i="1"/>
  <c r="D25" i="1"/>
  <c r="D19" i="1"/>
  <c r="C18" i="1"/>
  <c r="C17" i="1"/>
  <c r="B17" i="1"/>
  <c r="E11" i="1" l="1"/>
  <c r="E21" i="1"/>
  <c r="E17" i="1"/>
  <c r="D31" i="1"/>
  <c r="D12" i="1"/>
  <c r="B18" i="1"/>
  <c r="D11" i="1"/>
  <c r="D21" i="1"/>
  <c r="E31" i="1"/>
  <c r="E12" i="1"/>
  <c r="F184" i="3"/>
  <c r="G184" i="3" s="1"/>
  <c r="G93" i="4"/>
  <c r="F185" i="3"/>
  <c r="G185" i="3" s="1"/>
  <c r="G181" i="6"/>
  <c r="E32" i="1" s="1"/>
  <c r="G93" i="6"/>
  <c r="D10" i="1"/>
  <c r="B14" i="9"/>
  <c r="C11" i="1"/>
  <c r="C21" i="1"/>
  <c r="F185" i="6"/>
  <c r="G185" i="6" s="1"/>
  <c r="D18" i="7"/>
  <c r="F185" i="4"/>
  <c r="G185" i="4" s="1"/>
  <c r="B11" i="1"/>
  <c r="B21" i="1"/>
  <c r="C31" i="1"/>
  <c r="C12" i="1"/>
  <c r="B12" i="1"/>
  <c r="B31" i="1"/>
  <c r="E18" i="7"/>
  <c r="F18" i="7"/>
  <c r="C5" i="7"/>
  <c r="C18" i="7" s="1"/>
  <c r="G93" i="3"/>
  <c r="D24" i="1"/>
  <c r="F184" i="4"/>
  <c r="G184" i="4" s="1"/>
  <c r="G16" i="5"/>
  <c r="F184" i="6"/>
  <c r="G184" i="6" s="1"/>
  <c r="F184" i="5"/>
  <c r="G184" i="5" s="1"/>
  <c r="G186" i="5" s="1"/>
  <c r="D33" i="1" s="1"/>
  <c r="B17" i="9" l="1"/>
  <c r="E10" i="1"/>
  <c r="E24" i="1"/>
  <c r="G186" i="6"/>
  <c r="E33" i="1" s="1"/>
  <c r="F14" i="9"/>
  <c r="D14" i="9"/>
  <c r="C10" i="1"/>
  <c r="C24" i="1"/>
  <c r="B11" i="9"/>
  <c r="G186" i="3"/>
  <c r="F189" i="5"/>
  <c r="G189" i="5" s="1"/>
  <c r="G190" i="5" s="1"/>
  <c r="D34" i="1" s="1"/>
  <c r="D17" i="1"/>
  <c r="F193" i="5"/>
  <c r="G193" i="5" s="1"/>
  <c r="G194" i="5" s="1"/>
  <c r="G186" i="4"/>
  <c r="B8" i="9"/>
  <c r="B24" i="1"/>
  <c r="B10" i="1"/>
  <c r="D35" i="1" l="1"/>
  <c r="D13" i="1"/>
  <c r="D36" i="1"/>
  <c r="F17" i="9"/>
  <c r="D17" i="9"/>
  <c r="F189" i="6"/>
  <c r="G189" i="6" s="1"/>
  <c r="G190" i="6" s="1"/>
  <c r="E34" i="1" s="1"/>
  <c r="F8" i="9"/>
  <c r="D8" i="9"/>
  <c r="C33" i="1"/>
  <c r="F189" i="4"/>
  <c r="G189" i="4" s="1"/>
  <c r="G190" i="4" s="1"/>
  <c r="C34" i="1" s="1"/>
  <c r="G196" i="5"/>
  <c r="B33" i="1"/>
  <c r="F189" i="3"/>
  <c r="G189" i="3" s="1"/>
  <c r="G190" i="3" s="1"/>
  <c r="B34" i="1" s="1"/>
  <c r="F11" i="9"/>
  <c r="D11" i="9"/>
  <c r="B13" i="9" l="1"/>
  <c r="C3" i="5"/>
  <c r="B12" i="9"/>
  <c r="D5" i="1"/>
  <c r="F193" i="6"/>
  <c r="G193" i="6" s="1"/>
  <c r="G194" i="6" s="1"/>
  <c r="G196" i="6" s="1"/>
  <c r="F193" i="4"/>
  <c r="G193" i="4" s="1"/>
  <c r="G194" i="4" s="1"/>
  <c r="F193" i="3"/>
  <c r="G193" i="3" s="1"/>
  <c r="G194" i="3" s="1"/>
  <c r="G196" i="3" s="1"/>
  <c r="B7" i="9" l="1"/>
  <c r="B6" i="9"/>
  <c r="C3" i="3"/>
  <c r="B5" i="1"/>
  <c r="B16" i="9"/>
  <c r="B15" i="9"/>
  <c r="C3" i="6"/>
  <c r="E5" i="1"/>
  <c r="C35" i="1"/>
  <c r="C36" i="1" s="1"/>
  <c r="C13" i="1"/>
  <c r="G196" i="4"/>
  <c r="B13" i="1"/>
  <c r="B35" i="1"/>
  <c r="B36" i="1" s="1"/>
  <c r="E35" i="1"/>
  <c r="E36" i="1" s="1"/>
  <c r="E13" i="1"/>
  <c r="D9" i="1"/>
  <c r="C12" i="9"/>
  <c r="H7" i="1"/>
  <c r="D12" i="9"/>
  <c r="F12" i="9" s="1"/>
  <c r="F13" i="9"/>
  <c r="D13" i="9"/>
  <c r="C6" i="9" l="1"/>
  <c r="D6" i="9" s="1"/>
  <c r="F6" i="9" s="1"/>
  <c r="B9" i="1"/>
  <c r="H5" i="1"/>
  <c r="F7" i="9"/>
  <c r="D7" i="9"/>
  <c r="B10" i="9"/>
  <c r="B9" i="9"/>
  <c r="C3" i="4"/>
  <c r="C5" i="1"/>
  <c r="C15" i="9"/>
  <c r="E9" i="1"/>
  <c r="H8" i="1"/>
  <c r="D15" i="9"/>
  <c r="F15" i="9" s="1"/>
  <c r="F16" i="9"/>
  <c r="D16" i="9"/>
  <c r="C9" i="9" l="1"/>
  <c r="C9" i="1"/>
  <c r="H6" i="1"/>
  <c r="D9" i="9"/>
  <c r="F9" i="9" s="1"/>
  <c r="B3" i="9" s="1"/>
  <c r="F10" i="9"/>
  <c r="D1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tc={DFADCD38-E4B8-B2DE-9FE5-8B9B7DCA3879}</author>
    <author>tc={D07E66D9-085E-D6DD-C19E-867B3D6D9410}</author>
    <author>tc={4614B977-46CC-6BC9-D24D-77212012A2FB}</author>
    <author>tc={6B310528-7CB3-BEF1-5EEA-7F788AFEE51D}</author>
    <author>tc={A529AF8C-5AA1-5CC3-6263-160DC5A7A9B0}</author>
    <author>tc={1366F874-9488-10E5-0D9B-A1EE2A2932A4}</author>
    <author>tc={4E960529-0AFE-1C62-84F6-C9CAF82F2C4C}</author>
    <author>tc={1368C8EE-D280-478E-6B87-EF52333E1AB0}</author>
    <author>tc={EF6C22E4-04EA-45FB-C85C-1A4D13F676A3}</author>
    <author>tc={F682B17F-AA0F-0679-93CF-5B36F3C938B3}</author>
    <author>tc={237D9C70-13BB-CA83-D50D-D511A8B38E74}</author>
    <author>tc={BEDCFDB0-936D-3BDC-F5DA-1D339FEFB847}</author>
  </authors>
  <commentList>
    <comment ref="F11" authorId="0" shapeId="0" xr:uid="{00000000-0006-0000-02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S10: Pasted text(20260816-000442).txt | Action-heavy short estimated at roughly 22-28 finished minutes; actual runtime depends on performance and editing. | undefined</t>
        </r>
      </text>
    </comment>
    <comment ref="F28" authorId="1" shapeId="0" xr:uid="{00000000-0006-0000-0200-000002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S2: SAG-AFTRA SPA | https://www.sagaftra.org/sites/default/files/2026-06/Current%20Short%20Project%20Agreement%20%28SPA%29%20Rate%20Sheet.pdf | Initial compensation is subject to good-faith negotiation; this is the minimum deferred compensation for subsequent use.</t>
        </r>
      </text>
    </comment>
    <comment ref="F29" authorId="2" shapeId="0" xr:uid="{00000000-0006-0000-0200-000003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30" authorId="3" shapeId="0" xr:uid="{00000000-0006-0000-0200-000004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S2: SAG-AFTRA SPA | https://www.sagaftra.org/sites/default/files/2026-06/Current%20Short%20Project%20Agreement%20%28SPA%29%20Rate%20Sheet.pdf | Initial compensation is subject to good-faith negotiation; this is the minimum deferred compensation for subsequent use.</t>
        </r>
      </text>
    </comment>
    <comment ref="F31" authorId="4" shapeId="0" xr:uid="{00000000-0006-0000-0200-000005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48" authorId="5" shapeId="0" xr:uid="{00000000-0006-0000-0200-000006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50" authorId="6" shapeId="0" xr:uid="{00000000-0006-0000-0200-000007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S7: CSATF Safety Bulletin #30 | https://www.csatf.org/wp-content/uploads/2018/05/30PROPS.pdf | Budget includes a rubber knife and a responsible props/safety person.</t>
        </r>
      </text>
    </comment>
    <comment ref="F80" authorId="7" shapeId="0" xr:uid="{00000000-0006-0000-0200-000008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S11: ISS Props / ACME stunt dummies | https://issprops.com/ | The hero Gaa Yun prop requires a vendor quote. Allowances scale from refurbished/borrowed to custom articulated fabrication with repair materials.</t>
        </r>
      </text>
    </comment>
    <comment ref="F83" authorId="8" shapeId="0" xr:uid="{00000000-0006-0000-0200-000009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S8: Everything Wing Chun / Pro Boxing Supplies | https://www.everythingwingchun.com/Wood-Dummies-Made-Built-to-Order-s/315.htm | Budget varies by purchase, rental, existing location inventory, delivery, and finish.</t>
        </r>
      </text>
    </comment>
    <comment ref="F88" authorId="9" shapeId="0" xr:uid="{00000000-0006-0000-0200-00000A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S9: ASP Red Guns | https://www.asp-usa.com/collections/red-guns | Budget adds backups and production handling in upper tiers.</t>
        </r>
      </text>
    </comment>
    <comment ref="F89" authorId="10" shapeId="0" xr:uid="{00000000-0006-0000-0200-00000B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S6: CSATF Safety Bulletin #1 | https://www.csatf.org/01_safety_bltn_firearms/ | Budget includes an inert prop, qualified handler, safety meeting, rehearsal, custody, and control. No blanks or live ammunition.</t>
        </r>
      </text>
    </comment>
    <comment ref="D184" authorId="11" shapeId="0" xr:uid="{00000000-0006-0000-0200-00000C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S5: SAG-AFTRA | https://www.sagaftra.org/sites/default/files/2025-10/Current%20Ultra%20Low%20Budget%20Project%20Agreement%20%28UPA%29%20Rate%20Sheet.pdf | Conservative planning rate for work occurring on/after September 6, 2026; confirm the applicable rate at signatory setup.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tc={6CFE5210-7FCD-6BF1-03BC-A86360E3A11D}</author>
    <author>tc={91B22F22-DF23-B781-0BE9-B96900E6F1BE}</author>
    <author>tc={5396FCFE-BEB7-2A4A-4D98-B71CDC2EDBC2}</author>
    <author>tc={94429670-4658-0563-B0B1-FEF5621ADDAF}</author>
    <author>tc={9A5AAA0D-AE70-4A30-4BFE-06831C793562}</author>
    <author>tc={1E1BD7D6-B9D7-6CC7-1109-2BFBAF3A8AA7}</author>
    <author>tc={8D0747FD-F4F3-CDE5-449C-2E4B1DE9FAB3}</author>
    <author>tc={14F6D040-0499-D96E-D870-A6C66B4F8EAE}</author>
    <author>tc={B586EB3C-21A0-2670-3F9B-B162034AD69C}</author>
    <author>tc={F76365D6-4515-2842-C91D-26A8C6A70484}</author>
    <author>tc={984AED06-C15E-A77F-B56F-3B1A5D601FC0}</author>
    <author>tc={72BE61E1-BDB8-E266-AE6B-7D91071883C2}</author>
  </authors>
  <commentList>
    <comment ref="F11" authorId="0" shapeId="0" xr:uid="{00000000-0006-0000-03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S10: Pasted text(20260816-000442).txt | Action-heavy short estimated at roughly 22-28 finished minutes; actual runtime depends on performance and editing. | undefined</t>
        </r>
      </text>
    </comment>
    <comment ref="F28" authorId="1" shapeId="0" xr:uid="{00000000-0006-0000-0300-000002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S2: SAG-AFTRA SPA | https://www.sagaftra.org/sites/default/files/2026-06/Current%20Short%20Project%20Agreement%20%28SPA%29%20Rate%20Sheet.pdf | Initial compensation is subject to good-faith negotiation; this is the minimum deferred compensation for subsequent use.</t>
        </r>
      </text>
    </comment>
    <comment ref="F29" authorId="2" shapeId="0" xr:uid="{00000000-0006-0000-0300-000003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30" authorId="3" shapeId="0" xr:uid="{00000000-0006-0000-0300-000004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S2: SAG-AFTRA SPA | https://www.sagaftra.org/sites/default/files/2026-06/Current%20Short%20Project%20Agreement%20%28SPA%29%20Rate%20Sheet.pdf | Initial compensation is subject to good-faith negotiation; this is the minimum deferred compensation for subsequent use.</t>
        </r>
      </text>
    </comment>
    <comment ref="F31" authorId="4" shapeId="0" xr:uid="{00000000-0006-0000-0300-000005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48" authorId="5" shapeId="0" xr:uid="{00000000-0006-0000-0300-000006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50" authorId="6" shapeId="0" xr:uid="{00000000-0006-0000-0300-000007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S7: CSATF Safety Bulletin #30 | https://www.csatf.org/wp-content/uploads/2018/05/30PROPS.pdf | Budget includes a rubber knife and a responsible props/safety person.</t>
        </r>
      </text>
    </comment>
    <comment ref="F80" authorId="7" shapeId="0" xr:uid="{00000000-0006-0000-0300-000008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S11: ISS Props / ACME stunt dummies | https://issprops.com/ | The hero Gaa Yun prop requires a vendor quote. Allowances scale from refurbished/borrowed to custom articulated fabrication with repair materials.</t>
        </r>
      </text>
    </comment>
    <comment ref="F83" authorId="8" shapeId="0" xr:uid="{00000000-0006-0000-0300-000009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S8: Everything Wing Chun / Pro Boxing Supplies | https://www.everythingwingchun.com/Wood-Dummies-Made-Built-to-Order-s/315.htm | Budget varies by purchase, rental, existing location inventory, delivery, and finish.</t>
        </r>
      </text>
    </comment>
    <comment ref="F88" authorId="9" shapeId="0" xr:uid="{00000000-0006-0000-0300-00000A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S9: ASP Red Guns | https://www.asp-usa.com/collections/red-guns | Budget adds backups and production handling in upper tiers.</t>
        </r>
      </text>
    </comment>
    <comment ref="F89" authorId="10" shapeId="0" xr:uid="{00000000-0006-0000-0300-00000B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S6: CSATF Safety Bulletin #1 | https://www.csatf.org/01_safety_bltn_firearms/ | Budget includes an inert prop, qualified handler, safety meeting, rehearsal, custody, and control. No blanks or live ammunition.</t>
        </r>
      </text>
    </comment>
    <comment ref="D184" authorId="11" shapeId="0" xr:uid="{00000000-0006-0000-0300-00000C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S5: SAG-AFTRA | https://www.sagaftra.org/sites/default/files/2025-10/Current%20Ultra%20Low%20Budget%20Project%20Agreement%20%28UPA%29%20Rate%20Sheet.pdf | Conservative planning rate for work occurring on/after September 6, 2026; confirm the applicable rate at signatory setup.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tc={2BA1A75C-45FA-470F-3AC2-EF4309A03DEF}</author>
    <author>tc={4F72E75D-104C-6325-C959-4C201E41CC96}</author>
    <author>tc={EB42B95B-35D0-429B-E1D1-849A60810EDF}</author>
    <author>tc={9DBDBF36-0442-EB83-FF49-E9519FC72171}</author>
    <author>tc={2B5FD9BB-2CD7-9719-9921-1DF9CC8A4255}</author>
    <author>tc={FAC678FE-FBF6-3B3D-A0A5-D3184189B46E}</author>
    <author>tc={002C1E7D-C7CE-9AD9-2D41-87CE8FC69671}</author>
    <author>tc={0E33F83D-98A5-0D57-1B5F-F10CE65C2EE1}</author>
    <author>tc={482A3105-40DA-203C-ADE7-2E527C712217}</author>
    <author>tc={12839259-B2A1-D120-B1FB-87D29B9C62A5}</author>
    <author>tc={340D8F19-F8FB-21CF-E850-E3B7C44FD608}</author>
    <author>tc={4A60DF24-45F0-E3CE-12D6-2C0938873AB9}</author>
  </authors>
  <commentList>
    <comment ref="F11" authorId="0" shapeId="0" xr:uid="{00000000-0006-0000-04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S10: Pasted text(20260816-000442).txt | Action-heavy short estimated at roughly 22-28 finished minutes; actual runtime depends on performance and editing. | undefined</t>
        </r>
      </text>
    </comment>
    <comment ref="F28" authorId="1" shapeId="0" xr:uid="{00000000-0006-0000-0400-000002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S2: SAG-AFTRA SPA | https://www.sagaftra.org/sites/default/files/2026-06/Current%20Short%20Project%20Agreement%20%28SPA%29%20Rate%20Sheet.pdf | Initial compensation is subject to good-faith negotiation; this is the minimum deferred compensation for subsequent use.</t>
        </r>
      </text>
    </comment>
    <comment ref="F29" authorId="2" shapeId="0" xr:uid="{00000000-0006-0000-0400-000003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30" authorId="3" shapeId="0" xr:uid="{00000000-0006-0000-0400-000004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S2: SAG-AFTRA SPA | https://www.sagaftra.org/sites/default/files/2026-06/Current%20Short%20Project%20Agreement%20%28SPA%29%20Rate%20Sheet.pdf | Initial compensation is subject to good-faith negotiation; this is the minimum deferred compensation for subsequent use.</t>
        </r>
      </text>
    </comment>
    <comment ref="F31" authorId="4" shapeId="0" xr:uid="{00000000-0006-0000-0400-000005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48" authorId="5" shapeId="0" xr:uid="{00000000-0006-0000-0400-000006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50" authorId="6" shapeId="0" xr:uid="{00000000-0006-0000-0400-000007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S7: CSATF Safety Bulletin #30 | https://www.csatf.org/wp-content/uploads/2018/05/30PROPS.pdf | Budget includes a rubber knife and a responsible props/safety person.</t>
        </r>
      </text>
    </comment>
    <comment ref="F80" authorId="7" shapeId="0" xr:uid="{00000000-0006-0000-0400-000008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S11: ISS Props / ACME stunt dummies | https://issprops.com/ | The hero Gaa Yun prop requires a vendor quote. Allowances scale from refurbished/borrowed to custom articulated fabrication with repair materials.</t>
        </r>
      </text>
    </comment>
    <comment ref="F83" authorId="8" shapeId="0" xr:uid="{00000000-0006-0000-0400-000009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S8: Everything Wing Chun / Pro Boxing Supplies | https://www.everythingwingchun.com/Wood-Dummies-Made-Built-to-Order-s/315.htm | Budget varies by purchase, rental, existing location inventory, delivery, and finish.</t>
        </r>
      </text>
    </comment>
    <comment ref="F88" authorId="9" shapeId="0" xr:uid="{00000000-0006-0000-0400-00000A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S9: ASP Red Guns | https://www.asp-usa.com/collections/red-guns | Budget adds backups and production handling in upper tiers.</t>
        </r>
      </text>
    </comment>
    <comment ref="F89" authorId="10" shapeId="0" xr:uid="{00000000-0006-0000-0400-00000B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S6: CSATF Safety Bulletin #1 | https://www.csatf.org/01_safety_bltn_firearms/ | Budget includes an inert prop, qualified handler, safety meeting, rehearsal, custody, and control. No blanks or live ammunition.</t>
        </r>
      </text>
    </comment>
    <comment ref="D184" authorId="11" shapeId="0" xr:uid="{00000000-0006-0000-0400-00000C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S5: SAG-AFTRA | https://www.sagaftra.org/sites/default/files/2025-10/Current%20Ultra%20Low%20Budget%20Project%20Agreement%20%28UPA%29%20Rate%20Sheet.pdf | Conservative planning rate for work occurring on/after September 6, 2026; confirm the applicable rate at signatory setup.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tc={0CC2E372-B173-047B-A256-E0962F8DEA55}</author>
    <author>tc={63D8CF0B-529C-885B-02D9-220C3E8AB3A0}</author>
    <author>tc={FAD37DED-C9DD-5AE4-78B1-5E8EDB51632A}</author>
    <author>tc={CE1028DF-AB5A-CD5E-8703-F8479EEB7C01}</author>
    <author>tc={B1823C07-47E0-5824-097A-D12FC3789210}</author>
    <author>tc={F86A41EC-D9F9-1A90-E7FD-8F8EF598010E}</author>
    <author>tc={07BDB117-F3F6-8F5B-E5B9-7DE39574BDB9}</author>
    <author>tc={E6BC150F-2BBA-4D3D-8024-BA271FEF780D}</author>
    <author>tc={727E0059-E825-48A8-3EBD-480A40600F04}</author>
    <author>tc={6BF8A83A-77A3-3449-27F0-FC9141F046A2}</author>
    <author>tc={1FE7FEC3-9D0F-D260-5FE1-7AF442BC4A69}</author>
    <author>tc={EF4CD9B8-92F2-CD20-3A19-F9495C01335A}</author>
  </authors>
  <commentList>
    <comment ref="F11" authorId="0" shapeId="0" xr:uid="{00000000-0006-0000-05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S10: Pasted text(20260816-000442).txt | Action-heavy short estimated at roughly 22-28 finished minutes; actual runtime depends on performance and editing. | undefined</t>
        </r>
      </text>
    </comment>
    <comment ref="F28" authorId="1" shapeId="0" xr:uid="{00000000-0006-0000-0500-000002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S2: SAG-AFTRA SPA | https://www.sagaftra.org/sites/default/files/2026-06/Current%20Short%20Project%20Agreement%20%28SPA%29%20Rate%20Sheet.pdf | Initial compensation is subject to good-faith negotiation; this is the minimum deferred compensation for subsequent use.</t>
        </r>
      </text>
    </comment>
    <comment ref="F29" authorId="2" shapeId="0" xr:uid="{00000000-0006-0000-0500-000003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30" authorId="3" shapeId="0" xr:uid="{00000000-0006-0000-0500-000004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S2: SAG-AFTRA SPA | https://www.sagaftra.org/sites/default/files/2026-06/Current%20Short%20Project%20Agreement%20%28SPA%29%20Rate%20Sheet.pdf | Initial compensation is subject to good-faith negotiation; this is the minimum deferred compensation for subsequent use.</t>
        </r>
      </text>
    </comment>
    <comment ref="F31" authorId="4" shapeId="0" xr:uid="{00000000-0006-0000-0500-000005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48" authorId="5" shapeId="0" xr:uid="{00000000-0006-0000-0500-000006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S4: SAG-AFTRA UPA | https://www.sagaftra.org/sites/default/files/2025-10/Current%20Ultra%20Low%20Budget%20Project%20Agreement%20%28UPA%29%20Rate%20Sheet.pdf | Rates are minimums; upper-tier performer compensation is budgeted above minimum.</t>
        </r>
      </text>
    </comment>
    <comment ref="F50" authorId="6" shapeId="0" xr:uid="{00000000-0006-0000-0500-000007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S7: CSATF Safety Bulletin #30 | https://www.csatf.org/wp-content/uploads/2018/05/30PROPS.pdf | Budget includes a rubber knife and a responsible props/safety person.</t>
        </r>
      </text>
    </comment>
    <comment ref="F80" authorId="7" shapeId="0" xr:uid="{00000000-0006-0000-0500-000008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S11: ISS Props / ACME stunt dummies | https://issprops.com/ | The hero Gaa Yun prop requires a vendor quote. Allowances scale from refurbished/borrowed to custom articulated fabrication with repair materials.</t>
        </r>
      </text>
    </comment>
    <comment ref="F83" authorId="8" shapeId="0" xr:uid="{00000000-0006-0000-0500-000009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S8: Everything Wing Chun / Pro Boxing Supplies | https://www.everythingwingchun.com/Wood-Dummies-Made-Built-to-Order-s/315.htm | Budget varies by purchase, rental, existing location inventory, delivery, and finish.</t>
        </r>
      </text>
    </comment>
    <comment ref="F88" authorId="9" shapeId="0" xr:uid="{00000000-0006-0000-0500-00000A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S9: ASP Red Guns | https://www.asp-usa.com/collections/red-guns | Budget adds backups and production handling in upper tiers.</t>
        </r>
      </text>
    </comment>
    <comment ref="F89" authorId="10" shapeId="0" xr:uid="{00000000-0006-0000-0500-00000B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S6: CSATF Safety Bulletin #1 | https://www.csatf.org/01_safety_bltn_firearms/ | Budget includes an inert prop, qualified handler, safety meeting, rehearsal, custody, and control. No blanks or live ammunition.</t>
        </r>
      </text>
    </comment>
    <comment ref="D184" authorId="11" shapeId="0" xr:uid="{00000000-0006-0000-0500-00000C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Source S5: SAG-AFTRA | https://www.sagaftra.org/sites/default/files/2025-10/Current%20Ultra%20Low%20Budget%20Project%20Agreement%20%28UPA%29%20Rate%20Sheet.pdf | Conservative planning rate for work occurring on/after September 6, 2026; confirm the applicable rate at signatory setup.</t>
        </r>
      </text>
    </comment>
  </commentList>
</comments>
</file>

<file path=xl/sharedStrings.xml><?xml version="1.0" encoding="utf-8"?>
<sst xmlns="http://schemas.openxmlformats.org/spreadsheetml/2006/main" count="3271" uniqueCount="709">
  <si>
    <t>LEEWARD — FOUR-TIER PRODUCTION BUDGET</t>
  </si>
  <si>
    <t>Prepared 2026-08-15 | USD | U.S. regional production | Planning estimate, not vendor bids</t>
  </si>
  <si>
    <t>Metric</t>
  </si>
  <si>
    <t>Micro-Budget</t>
  </si>
  <si>
    <t>Ultra-Low-Budget</t>
  </si>
  <si>
    <t>Low-Budget</t>
  </si>
  <si>
    <t>Production-Company</t>
  </si>
  <si>
    <t>Tier</t>
  </si>
  <si>
    <t>Total Budget</t>
  </si>
  <si>
    <t>Total budget</t>
  </si>
  <si>
    <t>Shoot days</t>
  </si>
  <si>
    <t>Paid rehearsal days</t>
  </si>
  <si>
    <t>Core crew planning count</t>
  </si>
  <si>
    <t>Cost per shoot day</t>
  </si>
  <si>
    <t>Props &amp; set dressing</t>
  </si>
  <si>
    <t>Stunts &amp; safety</t>
  </si>
  <si>
    <t>Post-production</t>
  </si>
  <si>
    <t>Contingency</t>
  </si>
  <si>
    <t>Category</t>
  </si>
  <si>
    <t>Development &amp; Pre-Production</t>
  </si>
  <si>
    <t>Producing &amp; Direction</t>
  </si>
  <si>
    <t>Cast</t>
  </si>
  <si>
    <t>Production Crew</t>
  </si>
  <si>
    <t>Stunts &amp; Safety</t>
  </si>
  <si>
    <t>Locations</t>
  </si>
  <si>
    <t>Art Department &amp; Set</t>
  </si>
  <si>
    <t>Props &amp; Set Dressing</t>
  </si>
  <si>
    <t>Wardrobe, Hair &amp; Makeup</t>
  </si>
  <si>
    <t>Camera</t>
  </si>
  <si>
    <t>Grip &amp; Electric</t>
  </si>
  <si>
    <t>Production Sound</t>
  </si>
  <si>
    <t>Production Operations</t>
  </si>
  <si>
    <t>Transportation</t>
  </si>
  <si>
    <t>Post-Production</t>
  </si>
  <si>
    <t>Insurance, Legal &amp; Administration</t>
  </si>
  <si>
    <t>Payroll Burden &amp; Fringes</t>
  </si>
  <si>
    <t>Production Company Overhead</t>
  </si>
  <si>
    <t>TOTAL</t>
  </si>
  <si>
    <t>Recommended planning level: the Low-Budget tier is the strongest balance of visual ambition, stunt safety, rehearsal time, controlled daylight, and polished post. The Micro option depends on major discounts and a highly experienced owner-operator team; the Production-Company tier supports premium execution and delivery.</t>
  </si>
  <si>
    <t>LEEWARD — CORE ASSUMPTIONS &amp; SCOPE</t>
  </si>
  <si>
    <t>Assumption</t>
  </si>
  <si>
    <t>Basis</t>
  </si>
  <si>
    <t>Screenplay source</t>
  </si>
  <si>
    <t>Attached draft</t>
  </si>
  <si>
    <t>Pasted text(20260816-000442).txt</t>
  </si>
  <si>
    <t>Same</t>
  </si>
  <si>
    <t>Estimated finished runtime</t>
  </si>
  <si>
    <t>4,272 words; action-heavy</t>
  </si>
  <si>
    <t>22-28 min</t>
  </si>
  <si>
    <t>Scene/location scope</t>
  </si>
  <si>
    <t>11 headings, all within one kwoon/deck</t>
  </si>
  <si>
    <t>1 location</t>
  </si>
  <si>
    <t>1 controlled location/set</t>
  </si>
  <si>
    <t>Speaking / featured cast</t>
  </si>
  <si>
    <t>Rania speaks; Toudai is featured and nonspeaking</t>
  </si>
  <si>
    <t>2 principals</t>
  </si>
  <si>
    <t>Editable schedule driver</t>
  </si>
  <si>
    <t>Fight and prop choreography</t>
  </si>
  <si>
    <t>Prep weeks</t>
  </si>
  <si>
    <t>Planning and department prep</t>
  </si>
  <si>
    <t>Post weeks</t>
  </si>
  <si>
    <t>Editorial through delivery</t>
  </si>
  <si>
    <t>Varies by day and department</t>
  </si>
  <si>
    <t>SAG-AFTRA P&amp;H planning rate</t>
  </si>
  <si>
    <t>Conservative future planning rate</t>
  </si>
  <si>
    <t>Crew payroll burden</t>
  </si>
  <si>
    <t>Blended payroll tax/fringe estimate</t>
  </si>
  <si>
    <t>Applied after overhead</t>
  </si>
  <si>
    <t>Production-company overhead</t>
  </si>
  <si>
    <t>Infrastructure and executive supervision</t>
  </si>
  <si>
    <t>Cast/crew travel</t>
  </si>
  <si>
    <t>Regional/local hires assumed</t>
  </si>
  <si>
    <t>No airfare/hotel</t>
  </si>
  <si>
    <t>Tax incentives</t>
  </si>
  <si>
    <t>Excluded from gross budget</t>
  </si>
  <si>
    <t>None assumed</t>
  </si>
  <si>
    <t>Distribution / P&amp;A / festival costs</t>
  </si>
  <si>
    <t>Outside production budget</t>
  </si>
  <si>
    <t>Excluded</t>
  </si>
  <si>
    <t>Financing / investor / funder fees</t>
  </si>
  <si>
    <t>Replica firearm approach</t>
  </si>
  <si>
    <t>No blanks or live ammunition</t>
  </si>
  <si>
    <t>Inert rubber prop</t>
  </si>
  <si>
    <t>Inert rubber prop + handler</t>
  </si>
  <si>
    <t>Inert duplicates + handler</t>
  </si>
  <si>
    <t>Inert duplicates + qualified property team</t>
  </si>
  <si>
    <t>Brand/logo approach</t>
  </si>
  <si>
    <t>Avoid unlicensed real trademarks</t>
  </si>
  <si>
    <t>Fictional marks</t>
  </si>
  <si>
    <t>Fictional/cleared marks</t>
  </si>
  <si>
    <t>Clearance review</t>
  </si>
  <si>
    <t>Clearance/legal review</t>
  </si>
  <si>
    <t>LEEWARD — MICRO-BUDGET PRODUCTION BUDGET</t>
  </si>
  <si>
    <t>Scenario</t>
  </si>
  <si>
    <t>Grand Total</t>
  </si>
  <si>
    <t>Formula-driven total below</t>
  </si>
  <si>
    <t>Schedule</t>
  </si>
  <si>
    <t>4 shoot days / 2 paid rehearsal days / 2 prep weeks / 4 post weeks</t>
  </si>
  <si>
    <t>4 shoot / 2 rehearsal / 2 prep weeks / 4 post weeks</t>
  </si>
  <si>
    <t>Labor framework</t>
  </si>
  <si>
    <t>Safety-forward independent plan; SAG-AFTRA UPA is the practical union framework at this cost</t>
  </si>
  <si>
    <t>Location / finish</t>
  </si>
  <si>
    <t>Donated/discounted practical kwoon; minimal build and owner-operated gear | 4K festival master; selective grade, sound mix, and limited VFX</t>
  </si>
  <si>
    <t>Blue/yellow cells are editable inputs. Black cells are formulas. Green formulas link to other worksheets. Rates are planning estimates, not binding bids.</t>
  </si>
  <si>
    <t>Account</t>
  </si>
  <si>
    <t>Line Item</t>
  </si>
  <si>
    <t>Qty</t>
  </si>
  <si>
    <t>Unit</t>
  </si>
  <si>
    <t>Rate</t>
  </si>
  <si>
    <t>Subtotal</t>
  </si>
  <si>
    <t>Assumption / Production Note</t>
  </si>
  <si>
    <t>1101</t>
  </si>
  <si>
    <t>Production draft / script polish</t>
  </si>
  <si>
    <t>flat</t>
  </si>
  <si>
    <t>Final production pass and locked supers list.</t>
  </si>
  <si>
    <t>1102</t>
  </si>
  <si>
    <t>Wing Chun technical consultant</t>
  </si>
  <si>
    <t>day</t>
  </si>
  <si>
    <t>Authenticity review, movement vocabulary, and on-set consultation.</t>
  </si>
  <si>
    <t>1103</t>
  </si>
  <si>
    <t>Cantonese language / pronunciation consultant</t>
  </si>
  <si>
    <t>Review translated terms and performer coaching.</t>
  </si>
  <si>
    <t>1104</t>
  </si>
  <si>
    <t>Script breakdown and scheduling</t>
  </si>
  <si>
    <t>Detailed stripboard, shot-day grouping, props, stunts, and continuity.</t>
  </si>
  <si>
    <t>1105</t>
  </si>
  <si>
    <t>Casting and performer search</t>
  </si>
  <si>
    <t>Two principal performers; athletic/martial-arts requirements.</t>
  </si>
  <si>
    <t>1106</t>
  </si>
  <si>
    <t>Initial legal / rights / trademark review</t>
  </si>
  <si>
    <t>Contracts, releases, logos, title, and chain-of-title review.</t>
  </si>
  <si>
    <t>Development &amp; Pre-Production TOTAL</t>
  </si>
  <si>
    <t>Subtotal for Development &amp; Pre-Production.</t>
  </si>
  <si>
    <t>2101</t>
  </si>
  <si>
    <t>Producer fee</t>
  </si>
  <si>
    <t>Creative and business producing through delivery.</t>
  </si>
  <si>
    <t>2102</t>
  </si>
  <si>
    <t>Director fee</t>
  </si>
  <si>
    <t>Prep, rehearsals, shoot, edit notes, and final approval work.</t>
  </si>
  <si>
    <t>2103</t>
  </si>
  <si>
    <t>Line producer / UPM</t>
  </si>
  <si>
    <t>Budget, crew, vendors, payroll, and production operations.</t>
  </si>
  <si>
    <t>2104</t>
  </si>
  <si>
    <t>First assistant director</t>
  </si>
  <si>
    <t>Prep, safety meetings, scheduling, and set management.</t>
  </si>
  <si>
    <t>2105</t>
  </si>
  <si>
    <t>Production coordinator</t>
  </si>
  <si>
    <t>Call sheets, releases, travel, paperwork, and wrap.</t>
  </si>
  <si>
    <t>2106</t>
  </si>
  <si>
    <t>Production accountant / cost reporting</t>
  </si>
  <si>
    <t>Setup, weekly cost reports, payroll coordination, and closeout.</t>
  </si>
  <si>
    <t>Producing &amp; Direction TOTAL</t>
  </si>
  <si>
    <t>Subtotal for Producing &amp; Direction.</t>
  </si>
  <si>
    <t>3101</t>
  </si>
  <si>
    <t>Rania Vernelle - rehearsal compensation</t>
  </si>
  <si>
    <t>Lead performer; intensive dialogue and fight rehearsal.</t>
  </si>
  <si>
    <t>3102</t>
  </si>
  <si>
    <t>Rania Vernelle - principal photography</t>
  </si>
  <si>
    <t>Lead performer; budgeted above the 2026 UPA minimum in upper tiers.</t>
  </si>
  <si>
    <t>3103</t>
  </si>
  <si>
    <t>Toudai - rehearsal compensation</t>
  </si>
  <si>
    <t>Featured nonspeaking principal; fight partner and prop handling.</t>
  </si>
  <si>
    <t>3104</t>
  </si>
  <si>
    <t>Toudai - principal photography</t>
  </si>
  <si>
    <t>Featured nonspeaking principal; treated as principal performer.</t>
  </si>
  <si>
    <t>3105</t>
  </si>
  <si>
    <t>Cast fittings / camera tests</t>
  </si>
  <si>
    <t>session</t>
  </si>
  <si>
    <t>Wardrobe, hair, movement, weapon, and camera test.</t>
  </si>
  <si>
    <t>3106</t>
  </si>
  <si>
    <t>Cast overtime / meal penalty allowance</t>
  </si>
  <si>
    <t>allowance</t>
  </si>
  <si>
    <t>Planning reserve; final payroll depends on actual hours.</t>
  </si>
  <si>
    <t>3107</t>
  </si>
  <si>
    <t>Cast local mileage / parking</t>
  </si>
  <si>
    <t>Assumes local performers; no airfare or hotels.</t>
  </si>
  <si>
    <t>Cast TOTAL</t>
  </si>
  <si>
    <t>Subtotal for Cast.</t>
  </si>
  <si>
    <t>4101</t>
  </si>
  <si>
    <t>Script supervisor</t>
  </si>
  <si>
    <t>Dialogue, action, props, costume, sunlight, and title continuity.</t>
  </si>
  <si>
    <t>4102</t>
  </si>
  <si>
    <t>Second assistant director</t>
  </si>
  <si>
    <t>Call sheets, talent logistics, paperwork, and set support.</t>
  </si>
  <si>
    <t>4103</t>
  </si>
  <si>
    <t>Production assistants</t>
  </si>
  <si>
    <t>person-day</t>
  </si>
  <si>
    <t>General set, lockup, loading, and unit support.</t>
  </si>
  <si>
    <t>4104</t>
  </si>
  <si>
    <t>Set medic</t>
  </si>
  <si>
    <t>Required safety coverage for fight and fall work.</t>
  </si>
  <si>
    <t>4105</t>
  </si>
  <si>
    <t>Unit still photographer / EPK</t>
  </si>
  <si>
    <t>Stills for publicity, festivals, and pitch materials.</t>
  </si>
  <si>
    <t>4106</t>
  </si>
  <si>
    <t>Behind-the-scenes video / social assets</t>
  </si>
  <si>
    <t>Optional short-form production footage and interviews.</t>
  </si>
  <si>
    <t>4107</t>
  </si>
  <si>
    <t>Crew overtime allowance</t>
  </si>
  <si>
    <t>Reserve for lighting resets, action coverage, and golden-hour work.</t>
  </si>
  <si>
    <t>Production Crew TOTAL</t>
  </si>
  <si>
    <t>Subtotal for Production Crew.</t>
  </si>
  <si>
    <t>5101</t>
  </si>
  <si>
    <t>Stunt coordinator / fight choreographer</t>
  </si>
  <si>
    <t>Choreography, rehearsals, safety meetings, and on-set coordination.</t>
  </si>
  <si>
    <t>5102</t>
  </si>
  <si>
    <t>Utility stunt performer / double</t>
  </si>
  <si>
    <t>Optional double/spotter for throws, falls, and inserts.</t>
  </si>
  <si>
    <t>5103</t>
  </si>
  <si>
    <t>Weapons / prop-firearm safety handler</t>
  </si>
  <si>
    <t>Qualified property master or designated handler for inert pistol and knife.</t>
  </si>
  <si>
    <t>5104</t>
  </si>
  <si>
    <t>Rehearsal studio</t>
  </si>
  <si>
    <t>Padded space for choreography before location access.</t>
  </si>
  <si>
    <t>5105</t>
  </si>
  <si>
    <t>Crash mats, pads, spotter rig, and floor protection</t>
  </si>
  <si>
    <t>package</t>
  </si>
  <si>
    <t>Concealable safety equipment for throws and spinning-kick work.</t>
  </si>
  <si>
    <t>5106</t>
  </si>
  <si>
    <t>Action previsualization / rehearsal recording</t>
  </si>
  <si>
    <t>Shot planning for the 38-strike sequence and defensive demonstrations.</t>
  </si>
  <si>
    <t>5107</t>
  </si>
  <si>
    <t>Safety consumables / ice / wraps / PPE</t>
  </si>
  <si>
    <t>First-aid and action-department consumables.</t>
  </si>
  <si>
    <t>Stunts &amp; Safety TOTAL</t>
  </si>
  <si>
    <t>Subtotal for Stunts &amp; Safety.</t>
  </si>
  <si>
    <t>6101</t>
  </si>
  <si>
    <t>Kwoon location rental / honorarium</t>
  </si>
  <si>
    <t>shoot day</t>
  </si>
  <si>
    <t>Includes interiors, open-window forest views, and back deck.</t>
  </si>
  <si>
    <t>6102</t>
  </si>
  <si>
    <t>Prep / prelight / strike access</t>
  </si>
  <si>
    <t>Location days outside principal photography.</t>
  </si>
  <si>
    <t>6103</t>
  </si>
  <si>
    <t>Location scout / tech scout costs</t>
  </si>
  <si>
    <t>Site search, photos, access, power, parking, and safety review.</t>
  </si>
  <si>
    <t>6104</t>
  </si>
  <si>
    <t>Location manager / site representative</t>
  </si>
  <si>
    <t>Site operations, neighbors, restrictions, and restoration.</t>
  </si>
  <si>
    <t>6105</t>
  </si>
  <si>
    <t>Permits / fire / facility requirements</t>
  </si>
  <si>
    <t>Jurisdiction-dependent; confirm with selected location.</t>
  </si>
  <si>
    <t>6106</t>
  </si>
  <si>
    <t>Parking / base camp / holding</t>
  </si>
  <si>
    <t>Small local unit; scales with crew size.</t>
  </si>
  <si>
    <t>6107</t>
  </si>
  <si>
    <t>Cleaning / restoration / damage reserve</t>
  </si>
  <si>
    <t>Floor, deck, forest access, and set-dressing restoration.</t>
  </si>
  <si>
    <t>6108</t>
  </si>
  <si>
    <t>Weather cover / stage backup hold</t>
  </si>
  <si>
    <t>Rain, smoke, cold, and daylight continuity risk.</t>
  </si>
  <si>
    <t>Locations TOTAL</t>
  </si>
  <si>
    <t>Subtotal for Locations.</t>
  </si>
  <si>
    <t>7101</t>
  </si>
  <si>
    <t>Production designer</t>
  </si>
  <si>
    <t>Kwoon authenticity, layout, color, weapon wall, and lantern concept.</t>
  </si>
  <si>
    <t>7102</t>
  </si>
  <si>
    <t>Art director / set decorator</t>
  </si>
  <si>
    <t>Sourcing, dressing plan, continuity, and strike.</t>
  </si>
  <si>
    <t>7103</t>
  </si>
  <si>
    <t>Set dressers / art assistants</t>
  </si>
  <si>
    <t>Install, maintain, and strike the kwoon environment.</t>
  </si>
  <si>
    <t>7104</t>
  </si>
  <si>
    <t>Kwoon architectural enhancement</t>
  </si>
  <si>
    <t>Wood, columns, screens, window masking, flooring repair, and scenic detail.</t>
  </si>
  <si>
    <t>7105</t>
  </si>
  <si>
    <t>Forest / greenery enhancement</t>
  </si>
  <si>
    <t>Potted greens, flowers, branches, concealment, and continuity.</t>
  </si>
  <si>
    <t>7106</t>
  </si>
  <si>
    <t>Lantern hanging / practical-light rigging</t>
  </si>
  <si>
    <t>Safe mounting, wiring concealment, and dimmer integration.</t>
  </si>
  <si>
    <t>7107</t>
  </si>
  <si>
    <t>Scenic paint / fabric / expendables / hardware</t>
  </si>
  <si>
    <t>Consumable build and dressing materials.</t>
  </si>
  <si>
    <t>7108</t>
  </si>
  <si>
    <t>Art trucking / returns / strike</t>
  </si>
  <si>
    <t>Local transport, labor overage, and rental returns.</t>
  </si>
  <si>
    <t>Art Department &amp; Set TOTAL</t>
  </si>
  <si>
    <t>Subtotal for Art Department &amp; Set.</t>
  </si>
  <si>
    <t>8101</t>
  </si>
  <si>
    <t>Gaa Yun crash-test / stunt dummy</t>
  </si>
  <si>
    <t>hero prop</t>
  </si>
  <si>
    <t>Micro assumes used/refurbished; upper tiers allow custom fabrication and articulated durability.</t>
  </si>
  <si>
    <t>8102</t>
  </si>
  <si>
    <t>Custom dummy mount / hanging harness</t>
  </si>
  <si>
    <t>build</t>
  </si>
  <si>
    <t>Hidden support rated for repeated impacts and resets.</t>
  </si>
  <si>
    <t>8103</t>
  </si>
  <si>
    <t>Dummy repair kit / replacement skin / paint</t>
  </si>
  <si>
    <t>On-set maintenance for repeated strikes and floor throws.</t>
  </si>
  <si>
    <t>8104</t>
  </si>
  <si>
    <t>Muk Yan Jong Wing Chun wooden dummy</t>
  </si>
  <si>
    <t>prop</t>
  </si>
  <si>
    <t>Purchase/rental and delivery; visible set dressing and authenticity element.</t>
  </si>
  <si>
    <t>8105</t>
  </si>
  <si>
    <t>Traditional Kung Fu weapon-wall package</t>
  </si>
  <si>
    <t>Display-only swords, staffs, spears, racks, and safe mounts.</t>
  </si>
  <si>
    <t>8106</t>
  </si>
  <si>
    <t>Tea infuser pot, two cups, tray, and duplicates</t>
  </si>
  <si>
    <t>Hero tea service plus practical duplicate/backups.</t>
  </si>
  <si>
    <t>8107</t>
  </si>
  <si>
    <t>Rice-paper-covered lanterns</t>
  </si>
  <si>
    <t>Enough units for progressive lighting from day to night.</t>
  </si>
  <si>
    <t>8108</t>
  </si>
  <si>
    <t>LED candle inserts, batteries, and backups</t>
  </si>
  <si>
    <t>Avoids open-flame risk while preserving candlelit appearance.</t>
  </si>
  <si>
    <t>8109</t>
  </si>
  <si>
    <t>Red rubber training knife</t>
  </si>
  <si>
    <t>Safe edged-prop substitute plus backup in upper tiers.</t>
  </si>
  <si>
    <t>8110</t>
  </si>
  <si>
    <t>Inert rubber / non-firing pistol replica</t>
  </si>
  <si>
    <t>No functional firearm, blanks, ammunition, or firing mechanism.</t>
  </si>
  <si>
    <t>8111</t>
  </si>
  <si>
    <t>Padded chest shield</t>
  </si>
  <si>
    <t>Training shield for the armed-attacker demonstration.</t>
  </si>
  <si>
    <t>8112</t>
  </si>
  <si>
    <t>Prop master kit / cleaning / labels / storage</t>
  </si>
  <si>
    <t>Inventory, transport, secure storage, continuity, and repairs.</t>
  </si>
  <si>
    <t>8113</t>
  </si>
  <si>
    <t>Prop shipping, rental deposits, and loss/damage allowance</t>
  </si>
  <si>
    <t>Oversize wooden dummy, weapon wall, and hero-prop logistics.</t>
  </si>
  <si>
    <t>Props &amp; Set Dressing TOTAL</t>
  </si>
  <si>
    <t>Subtotal for Props &amp; Set Dressing.</t>
  </si>
  <si>
    <t>9101</t>
  </si>
  <si>
    <t>Costume designer / wardrobe stylist</t>
  </si>
  <si>
    <t>Traditional clothing, movement fit, logo clearance, and continuity.</t>
  </si>
  <si>
    <t>9102</t>
  </si>
  <si>
    <t>Rania wardrobe - hero set plus duplicates</t>
  </si>
  <si>
    <t>Black cotton modern-peasant clothing tailored for action.</t>
  </si>
  <si>
    <t>9103</t>
  </si>
  <si>
    <t>Toudai wardrobe - hero set plus duplicates</t>
  </si>
  <si>
    <t>Matching black cotton modern-peasant clothing tailored for action.</t>
  </si>
  <si>
    <t>9104</t>
  </si>
  <si>
    <t>Clearance-safe sports-logo customization</t>
  </si>
  <si>
    <t>Use fictional/cleared marks unless brand permission is obtained.</t>
  </si>
  <si>
    <t>9105</t>
  </si>
  <si>
    <t>Laundry, steaming, repairs, and action continuity</t>
  </si>
  <si>
    <t>Daily sweat/action maintenance and duplicate management.</t>
  </si>
  <si>
    <t>9106</t>
  </si>
  <si>
    <t>Hair and makeup artist</t>
  </si>
  <si>
    <t>Camera-ready natural look, ponytail continuity, and action resets.</t>
  </si>
  <si>
    <t>9107</t>
  </si>
  <si>
    <t>Hair / makeup kit and expendables</t>
  </si>
  <si>
    <t>Continuity supplies, sweat control, minor injury simulation if desired.</t>
  </si>
  <si>
    <t>Wardrobe, Hair &amp; Makeup TOTAL</t>
  </si>
  <si>
    <t>Subtotal for Wardrobe, Hair &amp; Makeup.</t>
  </si>
  <si>
    <t>10101</t>
  </si>
  <si>
    <t>Director of photography</t>
  </si>
  <si>
    <t>Prep/tech plus photography; daylight-to-night visual continuity.</t>
  </si>
  <si>
    <t>10102</t>
  </si>
  <si>
    <t>Cinema camera body package</t>
  </si>
  <si>
    <t>Micro assumes owner/operator discount; upper tiers include dual-body backup.</t>
  </si>
  <si>
    <t>10103</t>
  </si>
  <si>
    <t>Cinema lens package</t>
  </si>
  <si>
    <t>Fast primes/zoom mix; flare and low-light performance for lantern scenes.</t>
  </si>
  <si>
    <t>10104</t>
  </si>
  <si>
    <t>High-speed / second-camera / specialty coverage</t>
  </si>
  <si>
    <t>38-strike inserts, spinning kick, dummy fall, and weapon-control closeups.</t>
  </si>
  <si>
    <t>10105</t>
  </si>
  <si>
    <t>First assistant camera</t>
  </si>
  <si>
    <t>Focus, build, lens changes, camera safety, and maintenance.</t>
  </si>
  <si>
    <t>10106</t>
  </si>
  <si>
    <t>Second assistant camera / loader</t>
  </si>
  <si>
    <t>Slating, media, lenses, batteries, and camera reports.</t>
  </si>
  <si>
    <t>10107</t>
  </si>
  <si>
    <t>DIT / data manager</t>
  </si>
  <si>
    <t>Checksum copies, dailies, color pipeline, and data reports.</t>
  </si>
  <si>
    <t>10108</t>
  </si>
  <si>
    <t>Gimbal / slider / support package</t>
  </si>
  <si>
    <t>Controlled movement around performers and kwoon architecture.</t>
  </si>
  <si>
    <t>10109</t>
  </si>
  <si>
    <t>Video village / monitors / wireless video</t>
  </si>
  <si>
    <t>Director, continuity, choreography, and client monitoring.</t>
  </si>
  <si>
    <t>10110</t>
  </si>
  <si>
    <t>Camera media / batteries / expendables</t>
  </si>
  <si>
    <t>Media wear, cleaning, power, tape, rain covers, and small expendables.</t>
  </si>
  <si>
    <t>Camera TOTAL</t>
  </si>
  <si>
    <t>Subtotal for Camera.</t>
  </si>
  <si>
    <t>11101</t>
  </si>
  <si>
    <t>Gaffer</t>
  </si>
  <si>
    <t>Lighting plan, sunlight continuity, practical lanterns, and power.</t>
  </si>
  <si>
    <t>11102</t>
  </si>
  <si>
    <t>Key grip</t>
  </si>
  <si>
    <t>Rigging, movement support, window control, rain protection, and safety.</t>
  </si>
  <si>
    <t>11103</t>
  </si>
  <si>
    <t>Electricians / best boy electric</t>
  </si>
  <si>
    <t>Fixtures, cable, dimming, distribution, and strikes.</t>
  </si>
  <si>
    <t>11104</t>
  </si>
  <si>
    <t>Grips / best boy grip</t>
  </si>
  <si>
    <t>Flags, diffusion, rigging, camera support, and safe floor protection.</t>
  </si>
  <si>
    <t>11105</t>
  </si>
  <si>
    <t>Lighting package</t>
  </si>
  <si>
    <t>LED fixtures, soft sources, practical control, and exterior support.</t>
  </si>
  <si>
    <t>11106</t>
  </si>
  <si>
    <t>Grip package</t>
  </si>
  <si>
    <t>Frames, flags, stands, rigging, track, and safety hardware.</t>
  </si>
  <si>
    <t>11107</t>
  </si>
  <si>
    <t>Generator / power distribution</t>
  </si>
  <si>
    <t>Quiet power and distribution if house service is insufficient.</t>
  </si>
  <si>
    <t>11108</t>
  </si>
  <si>
    <t>Window control / diffusion / blackout</t>
  </si>
  <si>
    <t>Maintain direction and continuity across dawn, day, rain, sunset, and night.</t>
  </si>
  <si>
    <t>11109</t>
  </si>
  <si>
    <t>Rain protection / floor protection / expendables</t>
  </si>
  <si>
    <t>Protect location, gear, crew, and wood floors.</t>
  </si>
  <si>
    <t>Grip &amp; Electric TOTAL</t>
  </si>
  <si>
    <t>Subtotal for Grip &amp; Electric.</t>
  </si>
  <si>
    <t>12101</t>
  </si>
  <si>
    <t>Production sound mixer</t>
  </si>
  <si>
    <t>Dialogue, forest ambience, impacts, tea, and room tone.</t>
  </si>
  <si>
    <t>12102</t>
  </si>
  <si>
    <t>Boom operator</t>
  </si>
  <si>
    <t>Boom, plant placement, action safety, and wireless support.</t>
  </si>
  <si>
    <t>12103</t>
  </si>
  <si>
    <t>Sound recording package</t>
  </si>
  <si>
    <t>Recorder, boom, wireless, timecode, and IFB.</t>
  </si>
  <si>
    <t>12104</t>
  </si>
  <si>
    <t>Plant / lavalier / action-safe microphone package</t>
  </si>
  <si>
    <t>Dialogue coverage through movement and impacts.</t>
  </si>
  <si>
    <t>12105</t>
  </si>
  <si>
    <t>Sound expendables / media / wind and rain protection</t>
  </si>
  <si>
    <t>Batteries, tape, mounts, cards, protection, and backups.</t>
  </si>
  <si>
    <t>Production Sound TOTAL</t>
  </si>
  <si>
    <t>Subtotal for Production Sound.</t>
  </si>
  <si>
    <t>13101</t>
  </si>
  <si>
    <t>Catering</t>
  </si>
  <si>
    <t>Hot meal; headcount includes cast and core crew.</t>
  </si>
  <si>
    <t>13102</t>
  </si>
  <si>
    <t>Craft service</t>
  </si>
  <si>
    <t>Snacks, drinks, coffee, and action-day nutrition.</t>
  </si>
  <si>
    <t>13103</t>
  </si>
  <si>
    <t>Water / ice / hot drinks</t>
  </si>
  <si>
    <t>Hydration and temperature support.</t>
  </si>
  <si>
    <t>13104</t>
  </si>
  <si>
    <t>Walkies / surveillance headsets</t>
  </si>
  <si>
    <t>Scaled to crew and location footprint.</t>
  </si>
  <si>
    <t>13105</t>
  </si>
  <si>
    <t>Production office / printing / supplies</t>
  </si>
  <si>
    <t>Call sheets, releases, office, labels, and petty cash supplies.</t>
  </si>
  <si>
    <t>13106</t>
  </si>
  <si>
    <t>Restroom / sanitation / trash / recycling</t>
  </si>
  <si>
    <t>Supplements practical location facilities as needed.</t>
  </si>
  <si>
    <t>13107</t>
  </si>
  <si>
    <t>Production hard drives and backup media</t>
  </si>
  <si>
    <t>Two verified copies during production plus editorial handoff.</t>
  </si>
  <si>
    <t>13108</t>
  </si>
  <si>
    <t>Set safety signage / PPE / floor markings</t>
  </si>
  <si>
    <t>Weapon, stunt, fire, cable, and restricted-area controls.</t>
  </si>
  <si>
    <t>Production Operations TOTAL</t>
  </si>
  <si>
    <t>Subtotal for Production Operations.</t>
  </si>
  <si>
    <t>14101</t>
  </si>
  <si>
    <t>Cargo van / production vehicle</t>
  </si>
  <si>
    <t>Props, wardrobe, camera support, and small art package.</t>
  </si>
  <si>
    <t>14102</t>
  </si>
  <si>
    <t>Grip/electric truck or package delivery</t>
  </si>
  <si>
    <t>Upper tiers require larger equipment transport.</t>
  </si>
  <si>
    <t>14103</t>
  </si>
  <si>
    <t>Fuel / mileage / tolls</t>
  </si>
  <si>
    <t>Assumes local production with no company moves.</t>
  </si>
  <si>
    <t>14104</t>
  </si>
  <si>
    <t>Crew and cast parking</t>
  </si>
  <si>
    <t>Local parking, permits, and overflow lot.</t>
  </si>
  <si>
    <t>14105</t>
  </si>
  <si>
    <t>Gear pickup / return / courier</t>
  </si>
  <si>
    <t>Rental-house runs and post-production media delivery.</t>
  </si>
  <si>
    <t>Transportation TOTAL</t>
  </si>
  <si>
    <t>Subtotal for Transportation.</t>
  </si>
  <si>
    <t>15101</t>
  </si>
  <si>
    <t>Post supervisor</t>
  </si>
  <si>
    <t>week</t>
  </si>
  <si>
    <t>Workflow, schedule, vendors, deliveries, and approvals.</t>
  </si>
  <si>
    <t>15102</t>
  </si>
  <si>
    <t>Picture editor</t>
  </si>
  <si>
    <t>Editorial for dialogue, instruction, humor, and action clarity.</t>
  </si>
  <si>
    <t>15103</t>
  </si>
  <si>
    <t>Assistant editor / media organization</t>
  </si>
  <si>
    <t>Sync, organization, turnovers, versions, and archive.</t>
  </si>
  <si>
    <t>15104</t>
  </si>
  <si>
    <t>Color correction / online finish</t>
  </si>
  <si>
    <t>Match dawn, day, rain, sunset, lanterns, and night.</t>
  </si>
  <si>
    <t>15105</t>
  </si>
  <si>
    <t>Dialogue edit / sound design / final mix</t>
  </si>
  <si>
    <t>Forest, tea, movement, impacts, room, and final mix deliverables.</t>
  </si>
  <si>
    <t>15106</t>
  </si>
  <si>
    <t>Foley and combat-impact recording</t>
  </si>
  <si>
    <t>Distinct hand, body, cloth, floor, dummy, and weapon sounds.</t>
  </si>
  <si>
    <t>15107</t>
  </si>
  <si>
    <t>ADR / narration pickup allowance</t>
  </si>
  <si>
    <t>Contingency for pronunciation, action noise, and final clarity.</t>
  </si>
  <si>
    <t>15108</t>
  </si>
  <si>
    <t>Original score / music package</t>
  </si>
  <si>
    <t>Restrained traditional/modern underscore; excludes famous recordings.</t>
  </si>
  <si>
    <t>15109</t>
  </si>
  <si>
    <t>Motion graphics, supers, timer, checkbox, and green transitions</t>
  </si>
  <si>
    <t>All scripted educational titles and animated countdown elements.</t>
  </si>
  <si>
    <t>15110</t>
  </si>
  <si>
    <t>Visual effects</t>
  </si>
  <si>
    <t>shot allowance</t>
  </si>
  <si>
    <t>Fireflies, sky/weather polish, rig cleanup, dummy enhancement, and window continuity.</t>
  </si>
  <si>
    <t>15111</t>
  </si>
  <si>
    <t>Captions / subtitles / translation QC</t>
  </si>
  <si>
    <t>English captions plus pronunciation/title consistency review.</t>
  </si>
  <si>
    <t>15112</t>
  </si>
  <si>
    <t>Mastering / QC / DCP / festival deliverables</t>
  </si>
  <si>
    <t>ProRes masters, web screener, DCP, audio stems, and QC.</t>
  </si>
  <si>
    <t>15113</t>
  </si>
  <si>
    <t>Archive drives / cloud backup</t>
  </si>
  <si>
    <t>Project archive, masters, audio stems, graphics, and paperwork.</t>
  </si>
  <si>
    <t>Post-Production TOTAL</t>
  </si>
  <si>
    <t>Subtotal for Post-Production.</t>
  </si>
  <si>
    <t>16101</t>
  </si>
  <si>
    <t>Production package insurance</t>
  </si>
  <si>
    <t>policy</t>
  </si>
  <si>
    <t>General liability, equipment, rented vehicle, and production coverage.</t>
  </si>
  <si>
    <t>16102</t>
  </si>
  <si>
    <t>Workers compensation / accident coverage allowance</t>
  </si>
  <si>
    <t>Confirm payroll-company and jurisdiction requirements.</t>
  </si>
  <si>
    <t>16103</t>
  </si>
  <si>
    <t>Errors and omissions insurance</t>
  </si>
  <si>
    <t>Upper tiers budget delivery-ready E&amp;O; micro may defer until distribution.</t>
  </si>
  <si>
    <t>16104</t>
  </si>
  <si>
    <t>Production legal / contracts / chain of title</t>
  </si>
  <si>
    <t>Cast, crew, location, props, releases, insurance, and delivery review.</t>
  </si>
  <si>
    <t>16105</t>
  </si>
  <si>
    <t>Payroll service / filing / onboarding fees</t>
  </si>
  <si>
    <t>Payroll processing, timecards, tax filings, and year-end forms.</t>
  </si>
  <si>
    <t>16106</t>
  </si>
  <si>
    <t>Entity / bank / accounting / petty-cash fees</t>
  </si>
  <si>
    <t>LLC/accounting setup, banking, wires, checks, and closeout.</t>
  </si>
  <si>
    <t>16107</t>
  </si>
  <si>
    <t>Guild paperwork / bond / residual administration allowance</t>
  </si>
  <si>
    <t>Refundable security deposits are excluded from spend totals.</t>
  </si>
  <si>
    <t>Insurance, Legal &amp; Administration TOTAL</t>
  </si>
  <si>
    <t>Subtotal for Insurance, Legal &amp; Administration.</t>
  </si>
  <si>
    <t>17101</t>
  </si>
  <si>
    <t>SAG-AFTRA pension &amp; health allowance</t>
  </si>
  <si>
    <t>of covered cast pay</t>
  </si>
  <si>
    <t>Conservative 22% planning rate; confirm the applicable rate and compensation base when signing.</t>
  </si>
  <si>
    <t>17102</t>
  </si>
  <si>
    <t>Crew payroll taxes / workers comp / fringes</t>
  </si>
  <si>
    <t>of eligible crew labor</t>
  </si>
  <si>
    <t>Blended planning burden. Actual payroll taxes, workers compensation, and union fringes vary by jurisdiction and crew deal.</t>
  </si>
  <si>
    <t>Payroll Burden &amp; Fringes TOTAL</t>
  </si>
  <si>
    <t>Formula-driven from paid cast and marked crew labor lines.</t>
  </si>
  <si>
    <t>18101</t>
  </si>
  <si>
    <t>Production company overhead</t>
  </si>
  <si>
    <t>of cost before overhead</t>
  </si>
  <si>
    <t>Covers company infrastructure, executive supervision, office, systems, and non-project-specific overhead. Used only in the production-company tier.</t>
  </si>
  <si>
    <t>Production Company Overhead TOTAL</t>
  </si>
  <si>
    <t>Zero in the independent tiers; 8% in the production-company option.</t>
  </si>
  <si>
    <t>19101</t>
  </si>
  <si>
    <t>Production contingency</t>
  </si>
  <si>
    <t>of cost before contingency</t>
  </si>
  <si>
    <t>Protects against location, weather, overtime, repairs, delivery changes, and final vendor bids.</t>
  </si>
  <si>
    <t>Contingency TOTAL</t>
  </si>
  <si>
    <t>Editable contingency rate shown above.</t>
  </si>
  <si>
    <t>GRAND TOTAL — MICRO-BUDGET</t>
  </si>
  <si>
    <t>Excludes financing costs, investor fees, tax-credit financing, distribution, publicity/advertising, and festival entry/travel.</t>
  </si>
  <si>
    <t>LEEWARD — ULTRA-LOW-BUDGET PRODUCTION BUDGET</t>
  </si>
  <si>
    <t>5 shoot days / 3 paid rehearsal days / 3 prep weeks / 7 post weeks</t>
  </si>
  <si>
    <t>5 shoot / 3 rehearsal / 3 prep weeks / 7 post weeks</t>
  </si>
  <si>
    <t>SAG-AFTRA Ultra Low Budget Project Agreement planning framework</t>
  </si>
  <si>
    <t>Rented practical kwoon; controlled lighting, modest art enhancement, local crew | 4K cinema finish; full sound design, color, titles, and limited VFX</t>
  </si>
  <si>
    <t>GRAND TOTAL — ULTRA-LOW-BUDGET</t>
  </si>
  <si>
    <t>LEEWARD — LOW-BUDGET PRODUCTION BUDGET</t>
  </si>
  <si>
    <t>6 shoot days / 5 paid rehearsal days / 5 prep weeks / 10 post weeks</t>
  </si>
  <si>
    <t>6 shoot / 5 rehearsal / 5 prep weeks / 10 post weeks</t>
  </si>
  <si>
    <t>SAG-AFTRA Moderate Low Budget Project Agreement; professional regional crew</t>
  </si>
  <si>
    <t>Premium practical kwoon with dedicated prelight, weather control, and art department | Premium 4K festival/broadcast finish; dedicated Foley, VFX, and deliverables</t>
  </si>
  <si>
    <t>GRAND TOTAL — LOW-BUDGET</t>
  </si>
  <si>
    <t>LEEWARD — PRODUCTION-COMPANY PRODUCTION BUDGET</t>
  </si>
  <si>
    <t>8 shoot days / 7 paid rehearsal days / 7 prep weeks / 14 post weeks</t>
  </si>
  <si>
    <t>8 shoot / 7 rehearsal / 7 prep weeks / 14 post weeks</t>
  </si>
  <si>
    <t>SAG-AFTRA Theatrical Basic/CBA planning framework; other guild status TBD</t>
  </si>
  <si>
    <t>Premium practical/stage hybrid with full art build, lighting control, and weather cover | High-end 4K/6K cinema finish; full post, VFX polish, QC, DCP, archive, and E&amp;O</t>
  </si>
  <si>
    <t>GRAND TOTAL — PRODUCTION-COMPANY</t>
  </si>
  <si>
    <t>LEEWARD — PROPS &amp; SET-DRESSING COST COMPARISON</t>
  </si>
  <si>
    <t>Every scripted hero prop is explicitly funded in all four options. Amounts include different purchase, rental, fabrication, backup, repair, and logistics strategies.</t>
  </si>
  <si>
    <t>Prop / Set Dressing</t>
  </si>
  <si>
    <t>Approach / Notes</t>
  </si>
  <si>
    <t>TOTAL PROPS &amp; SET DRESSING</t>
  </si>
  <si>
    <t>LEEWARD — SOURCES &amp; AUDIT TRAIL</t>
  </si>
  <si>
    <t>Vendor and crew amounts are planning estimates and must be replaced with local bids before greenlight. Guild agreements, safety bulletins, and product benchmarks are cited below. Accessed 2026-08-15.</t>
  </si>
  <si>
    <t>ID</t>
  </si>
  <si>
    <t>Item</t>
  </si>
  <si>
    <t>Value / Figure</t>
  </si>
  <si>
    <t>Units</t>
  </si>
  <si>
    <t>As-of</t>
  </si>
  <si>
    <t>Source Type</t>
  </si>
  <si>
    <t>Source</t>
  </si>
  <si>
    <t>URL / Reference</t>
  </si>
  <si>
    <t>Budget Use / Notes</t>
  </si>
  <si>
    <t>S1</t>
  </si>
  <si>
    <t>SAG-AFTRA Short Project Agreement scope</t>
  </si>
  <si>
    <t>$50,000 / 40 minutes</t>
  </si>
  <si>
    <t>cap / runtime</t>
  </si>
  <si>
    <t>2026-08-15</t>
  </si>
  <si>
    <t>Official union</t>
  </si>
  <si>
    <t>SAG-AFTRA</t>
  </si>
  <si>
    <t>https://www.sagaftra.org/production-center/contract/886/getting-started</t>
  </si>
  <si>
    <t>Potential union framework for the micro tier if the final budget remains below the cap and all stunt/pay terms are cleared.</t>
  </si>
  <si>
    <t>S2</t>
  </si>
  <si>
    <t>2026 SAG-AFTRA Short Project deferred minimum</t>
  </si>
  <si>
    <t>$/performer day</t>
  </si>
  <si>
    <t>2026-07-01</t>
  </si>
  <si>
    <t>Official rate sheet</t>
  </si>
  <si>
    <t>SAG-AFTRA SPA</t>
  </si>
  <si>
    <t>https://www.sagaftra.org/sites/default/files/2026-06/Current%20Short%20Project%20Agreement%20%28SPA%29%20Rate%20Sheet.pdf</t>
  </si>
  <si>
    <t>Initial compensation is subject to good-faith negotiation; this is the minimum deferred compensation for subsequent use.</t>
  </si>
  <si>
    <t>S3</t>
  </si>
  <si>
    <t>SAG-AFTRA Ultra Low Budget scope</t>
  </si>
  <si>
    <t>maximum total budget</t>
  </si>
  <si>
    <t>SAG-AFTRA UPA</t>
  </si>
  <si>
    <t>https://www.sagaftra.org/production-center/contract/819/getting-started</t>
  </si>
  <si>
    <t>Planning framework for the ultra-low and low tiers.</t>
  </si>
  <si>
    <t>S4</t>
  </si>
  <si>
    <t>2026 SAG-AFTRA UPA performer / stunt coordinator rates</t>
  </si>
  <si>
    <t>$257 performer; $1,283 daily stunt coordinator; $1,996 flat-deal day</t>
  </si>
  <si>
    <t>2026 rates</t>
  </si>
  <si>
    <t>https://www.sagaftra.org/sites/default/files/2025-10/Current%20Ultra%20Low%20Budget%20Project%20Agreement%20%28UPA%29%20Rate%20Sheet.pdf</t>
  </si>
  <si>
    <t>Rates are minimums; upper-tier performer compensation is budgeted above minimum.</t>
  </si>
  <si>
    <t>S5</t>
  </si>
  <si>
    <t>SAG-AFTRA performer P&amp;H planning rate</t>
  </si>
  <si>
    <t>percent</t>
  </si>
  <si>
    <t>2026-09-06</t>
  </si>
  <si>
    <t>Conservative planning rate for work occurring on/after September 6, 2026; confirm the applicable rate at signatory setup.</t>
  </si>
  <si>
    <t>S6</t>
  </si>
  <si>
    <t>Firearms safety guidance</t>
  </si>
  <si>
    <t>Use rubber/non-gun/non-functioning replicas where possible</t>
  </si>
  <si>
    <t>safety guidance</t>
  </si>
  <si>
    <t>2024-04-29</t>
  </si>
  <si>
    <t>Industry safety bulletin</t>
  </si>
  <si>
    <t>CSATF Safety Bulletin #1</t>
  </si>
  <si>
    <t>https://www.csatf.org/01_safety_bltn_firearms/</t>
  </si>
  <si>
    <t>Budget includes an inert prop, qualified handler, safety meeting, rehearsal, custody, and control. No blanks or live ammunition.</t>
  </si>
  <si>
    <t>S7</t>
  </si>
  <si>
    <t>Edged and projectile props guidance</t>
  </si>
  <si>
    <t>Responsible Person and simulated props</t>
  </si>
  <si>
    <t>2017-07-18</t>
  </si>
  <si>
    <t>CSATF Safety Bulletin #30</t>
  </si>
  <si>
    <t>https://www.csatf.org/wp-content/uploads/2018/05/30PROPS.pdf</t>
  </si>
  <si>
    <t>Budget includes a rubber knife and a responsible props/safety person.</t>
  </si>
  <si>
    <t>S8</t>
  </si>
  <si>
    <t>Wing Chun wooden dummy retail benchmark</t>
  </si>
  <si>
    <t>$999-$1,689 plus delivery</t>
  </si>
  <si>
    <t>retail range</t>
  </si>
  <si>
    <t>Vendor benchmark</t>
  </si>
  <si>
    <t>Everything Wing Chun / Pro Boxing Supplies</t>
  </si>
  <si>
    <t>https://www.everythingwingchun.com/Wood-Dummies-Made-Built-to-Order-s/315.htm</t>
  </si>
  <si>
    <t>Budget varies by purchase, rental, existing location inventory, delivery, and finish.</t>
  </si>
  <si>
    <t>S9</t>
  </si>
  <si>
    <t>Inert training pistol benchmark</t>
  </si>
  <si>
    <t>$81-$250 typical handgun trainers</t>
  </si>
  <si>
    <t>ASP Red Guns</t>
  </si>
  <si>
    <t>https://www.asp-usa.com/collections/red-guns</t>
  </si>
  <si>
    <t>Budget adds backups and production handling in upper tiers.</t>
  </si>
  <si>
    <t>S10</t>
  </si>
  <si>
    <t>Screenplay production scope</t>
  </si>
  <si>
    <t>4,272 words / 11 scene headings / one kwoon / two performers</t>
  </si>
  <si>
    <t>script breakdown</t>
  </si>
  <si>
    <t>Primary source</t>
  </si>
  <si>
    <t>Action-heavy short estimated at roughly 22-28 finished minutes; actual runtime depends on performance and editing.</t>
  </si>
  <si>
    <t>S11</t>
  </si>
  <si>
    <t>Crash/stunt dummy sourcing</t>
  </si>
  <si>
    <t>Quote required</t>
  </si>
  <si>
    <t>rental/fabrication</t>
  </si>
  <si>
    <t>ISS Props / ACME stunt dummies</t>
  </si>
  <si>
    <t>https://issprops.com/</t>
  </si>
  <si>
    <t>The hero Gaa Yun prop requires a vendor quote. Allowances scale from refurbished/borrowed to custom articulated fabrication with repair materials.</t>
  </si>
  <si>
    <t>S12</t>
  </si>
  <si>
    <t>SAG-AFTRA Moderate Low Budget scope</t>
  </si>
  <si>
    <t>SAG-AFTRA MPA</t>
  </si>
  <si>
    <t>https://www.sagaftra.org/production-center/contract/815/getting-started</t>
  </si>
  <si>
    <t>Planning framework for the low-budget tier.</t>
  </si>
  <si>
    <t>S13</t>
  </si>
  <si>
    <t>SAG-AFTRA Theatrical Basic/CBA rates</t>
  </si>
  <si>
    <t>Current 2026 rate sheet</t>
  </si>
  <si>
    <t>full theatrical terms</t>
  </si>
  <si>
    <t>SAG-AFTRA Theatrical</t>
  </si>
  <si>
    <t>https://www.sagaftra.org/production-center/contract/818/rate-sheet/document</t>
  </si>
  <si>
    <t>Planning framework for a production-company short above the low-budget agreement caps; final agreement selection requires SAG-AFTRA review.</t>
  </si>
  <si>
    <t>LEEWARD — MODEL CHECKS</t>
  </si>
  <si>
    <t>MODEL STATUS</t>
  </si>
  <si>
    <t>PASS means formulas tie and contract planning caps are not exceeded; it is not a legal or union clearance.</t>
  </si>
  <si>
    <t>Check</t>
  </si>
  <si>
    <t>Actual</t>
  </si>
  <si>
    <t>Expected / Limit</t>
  </si>
  <si>
    <t>Difference</t>
  </si>
  <si>
    <t>Tolerance</t>
  </si>
  <si>
    <t>Status</t>
  </si>
  <si>
    <t>Where to Fix / Note</t>
  </si>
  <si>
    <t>Micro-Budget detail total matches Summary</t>
  </si>
  <si>
    <t>Detail sheet and Summary formula links.</t>
  </si>
  <si>
    <t>Micro-Budget total remains within planning ceiling / agreement threshold</t>
  </si>
  <si>
    <t>SAG Ultra Low Budget Project Agreement cap; SPA is unavailable above $50K; confirm final agreement eligibility with SAG-AFTRA.</t>
  </si>
  <si>
    <t>Micro-Budget props are funded</t>
  </si>
  <si>
    <t>See Props Comparison and the detailed tier tab.</t>
  </si>
  <si>
    <t>Ultra-Low-Budget detail total matches Summary</t>
  </si>
  <si>
    <t>Ultra-Low-Budget total remains within planning ceiling / agreement threshold</t>
  </si>
  <si>
    <t>SAG Ultra Low Budget Project Agreement cap; confirm final agreement eligibility with SAG-AFTRA.</t>
  </si>
  <si>
    <t>Ultra-Low-Budget props are funded</t>
  </si>
  <si>
    <t>Low-Budget detail total matches Summary</t>
  </si>
  <si>
    <t>Low-Budget total remains within planning ceiling / agreement threshold</t>
  </si>
  <si>
    <t>SAG Moderate Low Budget Project Agreement cap; confirm final agreement eligibility with SAG-AFTRA.</t>
  </si>
  <si>
    <t>Low-Budget props are funded</t>
  </si>
  <si>
    <t>Production-Company detail total matches Summary</t>
  </si>
  <si>
    <t>Production-Company total remains within planning ceiling / agreement threshold</t>
  </si>
  <si>
    <t>Internal $2M planning ceiling; use current SAG-AFTRA Theatrical Basic/CBA terms; confirm final agreement eligibility with SAG-AFTRA.</t>
  </si>
  <si>
    <t>Production-Company props are funded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</si>
</sst>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\(#,##0.0\);\-"/>
    <numFmt numFmtId="165" formatCode="\$#,##0;[Red]\(\$#,##0\);\-"/>
    <numFmt numFmtId="166" formatCode="0.0%;[Red]\(0.0%\);\-"/>
  </numFmts>
  <fonts count="6">
    <font>
      <sz val="11"/>
      <name val="Carlito"/>
    </font>
    <font>
      <sz val="10"/>
      <color rgb="FF000000"/>
      <name val="Aptos"/>
    </font>
    <font>
      <b/>
      <sz val="10"/>
      <color rgb="FF000000"/>
      <name val="Aptos"/>
    </font>
    <font>
      <i/>
      <sz val="10"/>
      <color rgb="FF000000"/>
      <name val="Aptos"/>
    </font>
    <font>
      <b/>
      <sz val="18"/>
      <color rgb="FFFFFFFF"/>
      <name val="Aptos Display"/>
    </font>
    <font>
      <b/>
      <sz val="10"/>
      <color rgb="FFFFFFFF"/>
      <name val="Aptos"/>
    </font>
  </fonts>
  <fills count="9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0F6B78"/>
      </patternFill>
    </fill>
    <fill>
      <patternFill patternType="solid">
        <fgColor rgb="FFE2F0D9"/>
      </patternFill>
    </fill>
    <fill>
      <patternFill patternType="solid">
        <fgColor rgb="FF17365D"/>
      </patternFill>
    </fill>
    <fill>
      <patternFill patternType="solid">
        <fgColor rgb="FFEAF3F8"/>
      </patternFill>
    </fill>
  </fills>
  <borders count="15">
    <border>
      <left/>
      <right/>
      <top/>
      <bottom/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 style="thin">
        <color rgb="FF17365D"/>
      </top>
      <bottom style="thin">
        <color rgb="FF17365D"/>
      </bottom>
      <diagonal/>
    </border>
    <border>
      <left/>
      <right/>
      <top style="medium">
        <color rgb="FF17365D"/>
      </top>
      <bottom style="thin">
        <color rgb="FF17365D"/>
      </bottom>
      <diagonal/>
    </border>
    <border>
      <left/>
      <right/>
      <top style="medium">
        <color rgb="FF17365D"/>
      </top>
      <bottom/>
      <diagonal/>
    </border>
    <border>
      <left style="medium">
        <color rgb="FF17365D"/>
      </left>
      <right/>
      <top style="medium">
        <color rgb="FF17365D"/>
      </top>
      <bottom style="medium">
        <color rgb="FF17365D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/>
      <top/>
      <bottom style="thin">
        <color rgb="FFD9E1F2"/>
      </bottom>
      <diagonal/>
    </border>
    <border>
      <left/>
      <right/>
      <top style="thin">
        <color rgb="FFD9E1F2"/>
      </top>
      <bottom style="thin">
        <color rgb="FFD9E1F2"/>
      </bottom>
      <diagonal/>
    </border>
    <border>
      <left/>
      <right/>
      <top style="thin">
        <color rgb="FFD9E1F2"/>
      </top>
      <bottom/>
      <diagonal/>
    </border>
    <border>
      <left style="thin">
        <color rgb="FFD6B656"/>
      </left>
      <right/>
      <top style="thin">
        <color rgb="FFD6B656"/>
      </top>
      <bottom style="thin">
        <color rgb="FFD6B656"/>
      </bottom>
      <diagonal/>
    </border>
    <border>
      <left/>
      <right/>
      <top style="thin">
        <color rgb="FFD6B656"/>
      </top>
      <bottom style="thin">
        <color rgb="FFD6B656"/>
      </bottom>
      <diagonal/>
    </border>
    <border>
      <left/>
      <right style="thin">
        <color rgb="FFD6B656"/>
      </right>
      <top style="thin">
        <color rgb="FFD6B656"/>
      </top>
      <bottom style="thin">
        <color rgb="FFD6B656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2" fillId="3" borderId="0" xfId="0" applyFont="1" applyFill="1"/>
    <xf numFmtId="0" fontId="1" fillId="0" borderId="0" xfId="0" applyFont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64" fontId="1" fillId="2" borderId="0" xfId="0" applyNumberFormat="1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165" fontId="1" fillId="2" borderId="0" xfId="0" applyNumberFormat="1" applyFont="1" applyFill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4" borderId="4" xfId="0" applyFont="1" applyFill="1" applyBorder="1" applyAlignment="1">
      <alignment vertical="top" wrapText="1"/>
    </xf>
    <xf numFmtId="165" fontId="2" fillId="4" borderId="4" xfId="0" applyNumberFormat="1" applyFont="1" applyFill="1" applyBorder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2" fillId="4" borderId="5" xfId="0" applyFont="1" applyFill="1" applyBorder="1" applyAlignment="1">
      <alignment vertical="top" wrapText="1"/>
    </xf>
    <xf numFmtId="165" fontId="2" fillId="4" borderId="5" xfId="0" applyNumberFormat="1" applyFont="1" applyFill="1" applyBorder="1" applyAlignment="1">
      <alignment horizontal="right" vertical="top"/>
    </xf>
    <xf numFmtId="165" fontId="2" fillId="5" borderId="7" xfId="0" applyNumberFormat="1" applyFont="1" applyFill="1" applyBorder="1" applyAlignment="1">
      <alignment horizontal="right" vertical="top"/>
    </xf>
    <xf numFmtId="0" fontId="2" fillId="5" borderId="8" xfId="0" applyFont="1" applyFill="1" applyBorder="1" applyAlignment="1">
      <alignment vertical="top" wrapText="1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2" fillId="6" borderId="6" xfId="0" applyFont="1" applyFill="1" applyBorder="1"/>
    <xf numFmtId="165" fontId="2" fillId="6" borderId="7" xfId="0" applyNumberFormat="1" applyFont="1" applyFill="1" applyBorder="1"/>
    <xf numFmtId="165" fontId="2" fillId="6" borderId="8" xfId="0" applyNumberFormat="1" applyFont="1" applyFill="1" applyBorder="1"/>
    <xf numFmtId="0" fontId="1" fillId="0" borderId="9" xfId="0" applyFont="1" applyBorder="1"/>
    <xf numFmtId="3" fontId="1" fillId="0" borderId="9" xfId="0" applyNumberFormat="1" applyFont="1" applyBorder="1"/>
    <xf numFmtId="0" fontId="1" fillId="0" borderId="10" xfId="0" applyFont="1" applyBorder="1"/>
    <xf numFmtId="3" fontId="1" fillId="0" borderId="10" xfId="0" applyNumberFormat="1" applyFont="1" applyBorder="1"/>
    <xf numFmtId="165" fontId="1" fillId="0" borderId="10" xfId="0" applyNumberFormat="1" applyFont="1" applyBorder="1"/>
    <xf numFmtId="0" fontId="1" fillId="0" borderId="11" xfId="0" applyFont="1" applyBorder="1"/>
    <xf numFmtId="165" fontId="1" fillId="0" borderId="11" xfId="0" applyNumberFormat="1" applyFont="1" applyBorder="1"/>
    <xf numFmtId="165" fontId="2" fillId="5" borderId="5" xfId="0" applyNumberFormat="1" applyFont="1" applyFill="1" applyBorder="1"/>
    <xf numFmtId="0" fontId="1" fillId="2" borderId="0" xfId="0" applyFont="1" applyFill="1" applyAlignment="1">
      <alignment wrapText="1"/>
    </xf>
    <xf numFmtId="166" fontId="1" fillId="2" borderId="0" xfId="0" applyNumberFormat="1" applyFont="1" applyFill="1" applyAlignment="1">
      <alignment wrapText="1"/>
    </xf>
    <xf numFmtId="165" fontId="2" fillId="5" borderId="5" xfId="0" applyNumberFormat="1" applyFont="1" applyFill="1" applyBorder="1" applyAlignment="1">
      <alignment wrapText="1"/>
    </xf>
    <xf numFmtId="0" fontId="2" fillId="6" borderId="8" xfId="0" applyFont="1" applyFill="1" applyBorder="1"/>
    <xf numFmtId="0" fontId="4" fillId="7" borderId="0" xfId="0" applyFont="1" applyFill="1" applyAlignment="1">
      <alignment vertical="center"/>
    </xf>
    <xf numFmtId="0" fontId="3" fillId="8" borderId="0" xfId="0" applyFont="1" applyFill="1"/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4" fillId="7" borderId="0" xfId="0" applyFont="1" applyFill="1" applyAlignment="1">
      <alignment horizontal="left" vertical="center"/>
    </xf>
    <xf numFmtId="0" fontId="1" fillId="0" borderId="0" xfId="0" applyFont="1" applyAlignment="1">
      <alignment wrapText="1"/>
    </xf>
    <xf numFmtId="165" fontId="2" fillId="6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wrapText="1"/>
    </xf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 wrapText="1"/>
    </xf>
    <xf numFmtId="164" fontId="2" fillId="3" borderId="2" xfId="0" applyNumberFormat="1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0" fontId="2" fillId="3" borderId="3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164" fontId="2" fillId="4" borderId="4" xfId="0" applyNumberFormat="1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165" fontId="2" fillId="4" borderId="4" xfId="0" applyNumberFormat="1" applyFont="1" applyFill="1" applyBorder="1" applyAlignment="1">
      <alignment horizontal="right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164" fontId="2" fillId="3" borderId="0" xfId="0" applyNumberFormat="1" applyFont="1" applyFill="1" applyAlignment="1">
      <alignment horizontal="right" vertical="top"/>
    </xf>
    <xf numFmtId="0" fontId="2" fillId="3" borderId="0" xfId="0" applyFont="1" applyFill="1" applyAlignment="1">
      <alignment horizontal="right" vertical="top"/>
    </xf>
    <xf numFmtId="165" fontId="2" fillId="3" borderId="0" xfId="0" applyNumberFormat="1" applyFont="1" applyFill="1" applyAlignment="1">
      <alignment horizontal="right" vertical="top"/>
    </xf>
    <xf numFmtId="0" fontId="2" fillId="4" borderId="5" xfId="0" applyFont="1" applyFill="1" applyBorder="1" applyAlignment="1">
      <alignment vertical="top"/>
    </xf>
    <xf numFmtId="0" fontId="2" fillId="4" borderId="5" xfId="0" applyFont="1" applyFill="1" applyBorder="1" applyAlignment="1">
      <alignment vertical="top" wrapText="1"/>
    </xf>
    <xf numFmtId="164" fontId="2" fillId="4" borderId="5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right" vertical="top"/>
    </xf>
    <xf numFmtId="165" fontId="2" fillId="4" borderId="5" xfId="0" applyNumberFormat="1" applyFont="1" applyFill="1" applyBorder="1" applyAlignment="1">
      <alignment horizontal="right" vertical="top"/>
    </xf>
    <xf numFmtId="0" fontId="2" fillId="5" borderId="6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  <xf numFmtId="0" fontId="2" fillId="5" borderId="7" xfId="0" applyFont="1" applyFill="1" applyBorder="1" applyAlignment="1">
      <alignment vertical="top" wrapText="1"/>
    </xf>
    <xf numFmtId="164" fontId="2" fillId="5" borderId="7" xfId="0" applyNumberFormat="1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165" fontId="2" fillId="5" borderId="7" xfId="0" applyNumberFormat="1" applyFont="1" applyFill="1" applyBorder="1" applyAlignment="1">
      <alignment horizontal="right" vertical="top"/>
    </xf>
    <xf numFmtId="165" fontId="2" fillId="5" borderId="5" xfId="0" applyNumberFormat="1" applyFont="1" applyFill="1" applyBorder="1"/>
    <xf numFmtId="165" fontId="2" fillId="5" borderId="5" xfId="0" applyNumberFormat="1" applyFont="1" applyFill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2"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5bb172d04c47441f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 sz="975"/>
              <a:t>Total Production Budget by Tier (USD)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Budget</c:v>
          </c:tx>
          <c:invertIfNegative val="1"/>
          <c:cat>
            <c:strRef>
              <c:f>Summary!$G$5:$G$8</c:f>
              <c:strCache>
                <c:ptCount val="4"/>
                <c:pt idx="0">
                  <c:v>Micro-Budget</c:v>
                </c:pt>
                <c:pt idx="1">
                  <c:v>Ultra-Low-Budget</c:v>
                </c:pt>
                <c:pt idx="2">
                  <c:v>Low-Budget</c:v>
                </c:pt>
                <c:pt idx="3">
                  <c:v>Production-Company</c:v>
                </c:pt>
              </c:strCache>
            </c:strRef>
          </c:cat>
          <c:val>
            <c:numRef>
              <c:f>Summary!$H$5:$H$8</c:f>
              <c:numCache>
                <c:formatCode>\$#,##0;[Red]\(\$#,##0\);\-</c:formatCode>
                <c:ptCount val="4"/>
                <c:pt idx="0">
                  <c:v>77118.5625</c:v>
                </c:pt>
                <c:pt idx="1">
                  <c:v>259899.5465</c:v>
                </c:pt>
                <c:pt idx="2">
                  <c:v>664971.03200000001</c:v>
                </c:pt>
                <c:pt idx="3">
                  <c:v>1791390.4271999998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0-459E-9DE9-77A0A0C87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254000</xdr:colOff>
      <xdr:row>25</xdr:row>
      <xdr:rowOff>76200</xdr:rowOff>
    </xdr:to>
    <xdr:sp macro="" textlink="">
      <xdr:nvSpPr>
        <xdr:cNvPr id="2061" name="Text Box 13" hidden="1">
          <a:extLst>
            <a:ext uri="{FF2B5EF4-FFF2-40B4-BE49-F238E27FC236}">
              <a16:creationId xmlns:a16="http://schemas.microsoft.com/office/drawing/2014/main" id="{9CDE5EF2-E051-DE14-076D-04C867536B9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254000</xdr:colOff>
      <xdr:row>26</xdr:row>
      <xdr:rowOff>63500</xdr:rowOff>
    </xdr:to>
    <xdr:sp macro="" textlink="">
      <xdr:nvSpPr>
        <xdr:cNvPr id="3085" name="Text Box 13" hidden="1">
          <a:extLst>
            <a:ext uri="{FF2B5EF4-FFF2-40B4-BE49-F238E27FC236}">
              <a16:creationId xmlns:a16="http://schemas.microsoft.com/office/drawing/2014/main" id="{FD640E96-3324-59B8-F111-34C33B250C7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254000</xdr:colOff>
      <xdr:row>25</xdr:row>
      <xdr:rowOff>76200</xdr:rowOff>
    </xdr:to>
    <xdr:sp macro="" textlink="">
      <xdr:nvSpPr>
        <xdr:cNvPr id="4109" name="Text Box 13" hidden="1">
          <a:extLst>
            <a:ext uri="{FF2B5EF4-FFF2-40B4-BE49-F238E27FC236}">
              <a16:creationId xmlns:a16="http://schemas.microsoft.com/office/drawing/2014/main" id="{3B80AF82-93E6-BEAA-91B4-5B2BEA7DC61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254000</xdr:colOff>
      <xdr:row>25</xdr:row>
      <xdr:rowOff>76200</xdr:rowOff>
    </xdr:to>
    <xdr:sp macro="" textlink="">
      <xdr:nvSpPr>
        <xdr:cNvPr id="5133" name="Text Box 13" hidden="1">
          <a:extLst>
            <a:ext uri="{FF2B5EF4-FFF2-40B4-BE49-F238E27FC236}">
              <a16:creationId xmlns:a16="http://schemas.microsoft.com/office/drawing/2014/main" id="{1D1146B6-59FA-AE88-5FD2-DEFD013A908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Gary B. Haley" id="{CAC79A39-A832-4FAF-80BA-B339FD18C359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F11" dT="2026-08-16T00:20:52.41" personId="{CAC79A39-A832-4FAF-80BA-B339FD18C359}" id="{DFADCD38-E4B8-B2DE-9FE5-8B9B7DCA3879}">
    <xltc:text>Source S10: Pasted text(20260816-000442).txt | Action-heavy short estimated at roughly 22-28 finished minutes; actual runtime depends on performance and editing. | undefined</xltc:text>
  </xltc:threadedComment>
  <xltc:threadedComment ref="F28" dT="2026-08-16T00:20:52.411" personId="{CAC79A39-A832-4FAF-80BA-B339FD18C359}" id="{D07E66D9-085E-D6DD-C19E-867B3D6D9410}">
    <xltc:text>Source S2: SAG-AFTRA SPA | https://www.sagaftra.org/sites/default/files/2026-06/Current%20Short%20Project%20Agreement%20%28SPA%29%20Rate%20Sheet.pdf | Initial compensation is subject to good-faith negotiation; this is the minimum deferred compensation for subsequent use.</xltc:text>
  </xltc:threadedComment>
  <xltc:threadedComment ref="F29" dT="2026-08-16T00:20:52.411" personId="{CAC79A39-A832-4FAF-80BA-B339FD18C359}" id="{4614B977-46CC-6BC9-D24D-77212012A2FB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30" dT="2026-08-16T00:20:52.411" personId="{CAC79A39-A832-4FAF-80BA-B339FD18C359}" id="{6B310528-7CB3-BEF1-5EEA-7F788AFEE51D}">
    <xltc:text>Source S2: SAG-AFTRA SPA | https://www.sagaftra.org/sites/default/files/2026-06/Current%20Short%20Project%20Agreement%20%28SPA%29%20Rate%20Sheet.pdf | Initial compensation is subject to good-faith negotiation; this is the minimum deferred compensation for subsequent use.</xltc:text>
  </xltc:threadedComment>
  <xltc:threadedComment ref="F31" dT="2026-08-16T00:20:52.411" personId="{CAC79A39-A832-4FAF-80BA-B339FD18C359}" id="{A529AF8C-5AA1-5CC3-6263-160DC5A7A9B0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48" dT="2026-08-16T00:20:52.411" personId="{CAC79A39-A832-4FAF-80BA-B339FD18C359}" id="{1366F874-9488-10E5-0D9B-A1EE2A2932A4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50" dT="2026-08-16T00:20:52.411" personId="{CAC79A39-A832-4FAF-80BA-B339FD18C359}" id="{4E960529-0AFE-1C62-84F6-C9CAF82F2C4C}">
    <xltc:text>Source S7: CSATF Safety Bulletin #30 | https://www.csatf.org/wp-content/uploads/2018/05/30PROPS.pdf | Budget includes a rubber knife and a responsible props/safety person.</xltc:text>
  </xltc:threadedComment>
  <xltc:threadedComment ref="F80" dT="2026-08-16T00:20:52.411" personId="{CAC79A39-A832-4FAF-80BA-B339FD18C359}" id="{1368C8EE-D280-478E-6B87-EF52333E1AB0}">
    <xltc:text>Source S11: ISS Props / ACME stunt dummies | https://issprops.com/ | The hero Gaa Yun prop requires a vendor quote. Allowances scale from refurbished/borrowed to custom articulated fabrication with repair materials.</xltc:text>
  </xltc:threadedComment>
  <xltc:threadedComment ref="F83" dT="2026-08-16T00:20:52.411" personId="{CAC79A39-A832-4FAF-80BA-B339FD18C359}" id="{EF6C22E4-04EA-45FB-C85C-1A4D13F676A3}">
    <xltc:text>Source S8: Everything Wing Chun / Pro Boxing Supplies | https://www.everythingwingchun.com/Wood-Dummies-Made-Built-to-Order-s/315.htm | Budget varies by purchase, rental, existing location inventory, delivery, and finish.</xltc:text>
  </xltc:threadedComment>
  <xltc:threadedComment ref="F88" dT="2026-08-16T00:20:52.411" personId="{CAC79A39-A832-4FAF-80BA-B339FD18C359}" id="{F682B17F-AA0F-0679-93CF-5B36F3C938B3}">
    <xltc:text>Source S9: ASP Red Guns | https://www.asp-usa.com/collections/red-guns | Budget adds backups and production handling in upper tiers.</xltc:text>
  </xltc:threadedComment>
  <xltc:threadedComment ref="F89" dT="2026-08-16T00:20:52.411" personId="{CAC79A39-A832-4FAF-80BA-B339FD18C359}" id="{237D9C70-13BB-CA83-D50D-D511A8B38E74}">
    <xltc:text>Source S6: CSATF Safety Bulletin #1 | https://www.csatf.org/01_safety_bltn_firearms/ | Budget includes an inert prop, qualified handler, safety meeting, rehearsal, custody, and control. No blanks or live ammunition.</xltc:text>
  </xltc:threadedComment>
  <xltc:threadedComment ref="D184" dT="2026-08-16T00:20:52.411" personId="{CAC79A39-A832-4FAF-80BA-B339FD18C359}" id="{BEDCFDB0-936D-3BDC-F5DA-1D339FEFB847}">
    <xltc:text>Source S5: SAG-AFTRA | https://www.sagaftra.org/sites/default/files/2025-10/Current%20Ultra%20Low%20Budget%20Project%20Agreement%20%28UPA%29%20Rate%20Sheet.pdf | Conservative planning rate for work occurring on/after September 6, 2026; confirm the applicable rate at signatory setup.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F11" dT="2026-08-16T00:20:52.411" personId="{CAC79A39-A832-4FAF-80BA-B339FD18C359}" id="{6CFE5210-7FCD-6BF1-03BC-A86360E3A11D}">
    <xltc:text>Source S10: Pasted text(20260816-000442).txt | Action-heavy short estimated at roughly 22-28 finished minutes; actual runtime depends on performance and editing. | undefined</xltc:text>
  </xltc:threadedComment>
  <xltc:threadedComment ref="F28" dT="2026-08-16T00:20:52.411" personId="{CAC79A39-A832-4FAF-80BA-B339FD18C359}" id="{91B22F22-DF23-B781-0BE9-B96900E6F1BE}">
    <xltc:text>Source S2: SAG-AFTRA SPA | https://www.sagaftra.org/sites/default/files/2026-06/Current%20Short%20Project%20Agreement%20%28SPA%29%20Rate%20Sheet.pdf | Initial compensation is subject to good-faith negotiation; this is the minimum deferred compensation for subsequent use.</xltc:text>
  </xltc:threadedComment>
  <xltc:threadedComment ref="F29" dT="2026-08-16T00:20:52.411" personId="{CAC79A39-A832-4FAF-80BA-B339FD18C359}" id="{5396FCFE-BEB7-2A4A-4D98-B71CDC2EDBC2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30" dT="2026-08-16T00:20:52.411" personId="{CAC79A39-A832-4FAF-80BA-B339FD18C359}" id="{94429670-4658-0563-B0B1-FEF5621ADDAF}">
    <xltc:text>Source S2: SAG-AFTRA SPA | https://www.sagaftra.org/sites/default/files/2026-06/Current%20Short%20Project%20Agreement%20%28SPA%29%20Rate%20Sheet.pdf | Initial compensation is subject to good-faith negotiation; this is the minimum deferred compensation for subsequent use.</xltc:text>
  </xltc:threadedComment>
  <xltc:threadedComment ref="F31" dT="2026-08-16T00:20:52.411" personId="{CAC79A39-A832-4FAF-80BA-B339FD18C359}" id="{9A5AAA0D-AE70-4A30-4BFE-06831C793562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48" dT="2026-08-16T00:20:52.411" personId="{CAC79A39-A832-4FAF-80BA-B339FD18C359}" id="{1E1BD7D6-B9D7-6CC7-1109-2BFBAF3A8AA7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50" dT="2026-08-16T00:20:52.411" personId="{CAC79A39-A832-4FAF-80BA-B339FD18C359}" id="{8D0747FD-F4F3-CDE5-449C-2E4B1DE9FAB3}">
    <xltc:text>Source S7: CSATF Safety Bulletin #30 | https://www.csatf.org/wp-content/uploads/2018/05/30PROPS.pdf | Budget includes a rubber knife and a responsible props/safety person.</xltc:text>
  </xltc:threadedComment>
  <xltc:threadedComment ref="F80" dT="2026-08-16T00:20:52.411" personId="{CAC79A39-A832-4FAF-80BA-B339FD18C359}" id="{14F6D040-0499-D96E-D870-A6C66B4F8EAE}">
    <xltc:text>Source S11: ISS Props / ACME stunt dummies | https://issprops.com/ | The hero Gaa Yun prop requires a vendor quote. Allowances scale from refurbished/borrowed to custom articulated fabrication with repair materials.</xltc:text>
  </xltc:threadedComment>
  <xltc:threadedComment ref="F83" dT="2026-08-16T00:20:52.411" personId="{CAC79A39-A832-4FAF-80BA-B339FD18C359}" id="{B586EB3C-21A0-2670-3F9B-B162034AD69C}">
    <xltc:text>Source S8: Everything Wing Chun / Pro Boxing Supplies | https://www.everythingwingchun.com/Wood-Dummies-Made-Built-to-Order-s/315.htm | Budget varies by purchase, rental, existing location inventory, delivery, and finish.</xltc:text>
  </xltc:threadedComment>
  <xltc:threadedComment ref="F88" dT="2026-08-16T00:20:52.411" personId="{CAC79A39-A832-4FAF-80BA-B339FD18C359}" id="{F76365D6-4515-2842-C91D-26A8C6A70484}">
    <xltc:text>Source S9: ASP Red Guns | https://www.asp-usa.com/collections/red-guns | Budget adds backups and production handling in upper tiers.</xltc:text>
  </xltc:threadedComment>
  <xltc:threadedComment ref="F89" dT="2026-08-16T00:20:52.411" personId="{CAC79A39-A832-4FAF-80BA-B339FD18C359}" id="{984AED06-C15E-A77F-B56F-3B1A5D601FC0}">
    <xltc:text>Source S6: CSATF Safety Bulletin #1 | https://www.csatf.org/01_safety_bltn_firearms/ | Budget includes an inert prop, qualified handler, safety meeting, rehearsal, custody, and control. No blanks or live ammunition.</xltc:text>
  </xltc:threadedComment>
  <xltc:threadedComment ref="D184" dT="2026-08-16T00:20:52.411" personId="{CAC79A39-A832-4FAF-80BA-B339FD18C359}" id="{72BE61E1-BDB8-E266-AE6B-7D91071883C2}">
    <xltc:text>Source S5: SAG-AFTRA | https://www.sagaftra.org/sites/default/files/2025-10/Current%20Ultra%20Low%20Budget%20Project%20Agreement%20%28UPA%29%20Rate%20Sheet.pdf | Conservative planning rate for work occurring on/after September 6, 2026; confirm the applicable rate at signatory setup.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F11" dT="2026-08-16T00:20:52.411" personId="{CAC79A39-A832-4FAF-80BA-B339FD18C359}" id="{2BA1A75C-45FA-470F-3AC2-EF4309A03DEF}">
    <xltc:text>Source S10: Pasted text(20260816-000442).txt | Action-heavy short estimated at roughly 22-28 finished minutes; actual runtime depends on performance and editing. | undefined</xltc:text>
  </xltc:threadedComment>
  <xltc:threadedComment ref="F28" dT="2026-08-16T00:20:52.411" personId="{CAC79A39-A832-4FAF-80BA-B339FD18C359}" id="{4F72E75D-104C-6325-C959-4C201E41CC96}">
    <xltc:text>Source S2: SAG-AFTRA SPA | https://www.sagaftra.org/sites/default/files/2026-06/Current%20Short%20Project%20Agreement%20%28SPA%29%20Rate%20Sheet.pdf | Initial compensation is subject to good-faith negotiation; this is the minimum deferred compensation for subsequent use.</xltc:text>
  </xltc:threadedComment>
  <xltc:threadedComment ref="F29" dT="2026-08-16T00:20:52.411" personId="{CAC79A39-A832-4FAF-80BA-B339FD18C359}" id="{EB42B95B-35D0-429B-E1D1-849A60810EDF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30" dT="2026-08-16T00:20:52.411" personId="{CAC79A39-A832-4FAF-80BA-B339FD18C359}" id="{9DBDBF36-0442-EB83-FF49-E9519FC72171}">
    <xltc:text>Source S2: SAG-AFTRA SPA | https://www.sagaftra.org/sites/default/files/2026-06/Current%20Short%20Project%20Agreement%20%28SPA%29%20Rate%20Sheet.pdf | Initial compensation is subject to good-faith negotiation; this is the minimum deferred compensation for subsequent use.</xltc:text>
  </xltc:threadedComment>
  <xltc:threadedComment ref="F31" dT="2026-08-16T00:20:52.411" personId="{CAC79A39-A832-4FAF-80BA-B339FD18C359}" id="{2B5FD9BB-2CD7-9719-9921-1DF9CC8A4255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48" dT="2026-08-16T00:20:52.411" personId="{CAC79A39-A832-4FAF-80BA-B339FD18C359}" id="{FAC678FE-FBF6-3B3D-A0A5-D3184189B46E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50" dT="2026-08-16T00:20:52.411" personId="{CAC79A39-A832-4FAF-80BA-B339FD18C359}" id="{002C1E7D-C7CE-9AD9-2D41-87CE8FC69671}">
    <xltc:text>Source S7: CSATF Safety Bulletin #30 | https://www.csatf.org/wp-content/uploads/2018/05/30PROPS.pdf | Budget includes a rubber knife and a responsible props/safety person.</xltc:text>
  </xltc:threadedComment>
  <xltc:threadedComment ref="F80" dT="2026-08-16T00:20:52.411" personId="{CAC79A39-A832-4FAF-80BA-B339FD18C359}" id="{0E33F83D-98A5-0D57-1B5F-F10CE65C2EE1}">
    <xltc:text>Source S11: ISS Props / ACME stunt dummies | https://issprops.com/ | The hero Gaa Yun prop requires a vendor quote. Allowances scale from refurbished/borrowed to custom articulated fabrication with repair materials.</xltc:text>
  </xltc:threadedComment>
  <xltc:threadedComment ref="F83" dT="2026-08-16T00:20:52.411" personId="{CAC79A39-A832-4FAF-80BA-B339FD18C359}" id="{482A3105-40DA-203C-ADE7-2E527C712217}">
    <xltc:text>Source S8: Everything Wing Chun / Pro Boxing Supplies | https://www.everythingwingchun.com/Wood-Dummies-Made-Built-to-Order-s/315.htm | Budget varies by purchase, rental, existing location inventory, delivery, and finish.</xltc:text>
  </xltc:threadedComment>
  <xltc:threadedComment ref="F88" dT="2026-08-16T00:20:52.411" personId="{CAC79A39-A832-4FAF-80BA-B339FD18C359}" id="{12839259-B2A1-D120-B1FB-87D29B9C62A5}">
    <xltc:text>Source S9: ASP Red Guns | https://www.asp-usa.com/collections/red-guns | Budget adds backups and production handling in upper tiers.</xltc:text>
  </xltc:threadedComment>
  <xltc:threadedComment ref="F89" dT="2026-08-16T00:20:52.411" personId="{CAC79A39-A832-4FAF-80BA-B339FD18C359}" id="{340D8F19-F8FB-21CF-E850-E3B7C44FD608}">
    <xltc:text>Source S6: CSATF Safety Bulletin #1 | https://www.csatf.org/01_safety_bltn_firearms/ | Budget includes an inert prop, qualified handler, safety meeting, rehearsal, custody, and control. No blanks or live ammunition.</xltc:text>
  </xltc:threadedComment>
  <xltc:threadedComment ref="D184" dT="2026-08-16T00:20:52.411" personId="{CAC79A39-A832-4FAF-80BA-B339FD18C359}" id="{4A60DF24-45F0-E3CE-12D6-2C0938873AB9}">
    <xltc:text>Source S5: SAG-AFTRA | https://www.sagaftra.org/sites/default/files/2025-10/Current%20Ultra%20Low%20Budget%20Project%20Agreement%20%28UPA%29%20Rate%20Sheet.pdf | Conservative planning rate for work occurring on/after September 6, 2026; confirm the applicable rate at signatory setup.</xltc:text>
  </xltc:threadedComment>
</xltc:ThreadedComments>
</file>

<file path=xl/threadedcomments/threadedcomment4.xml><?xml version="1.0" encoding="utf-8"?>
<xltc:ThreadedComments xmlns:xltc="http://schemas.microsoft.com/office/spreadsheetml/2018/threadedcomments">
  <xltc:threadedComment ref="F11" dT="2026-08-16T00:20:52.411" personId="{CAC79A39-A832-4FAF-80BA-B339FD18C359}" id="{0CC2E372-B173-047B-A256-E0962F8DEA55}">
    <xltc:text>Source S10: Pasted text(20260816-000442).txt | Action-heavy short estimated at roughly 22-28 finished minutes; actual runtime depends on performance and editing. | undefined</xltc:text>
  </xltc:threadedComment>
  <xltc:threadedComment ref="F28" dT="2026-08-16T00:20:52.411" personId="{CAC79A39-A832-4FAF-80BA-B339FD18C359}" id="{63D8CF0B-529C-885B-02D9-220C3E8AB3A0}">
    <xltc:text>Source S2: SAG-AFTRA SPA | https://www.sagaftra.org/sites/default/files/2026-06/Current%20Short%20Project%20Agreement%20%28SPA%29%20Rate%20Sheet.pdf | Initial compensation is subject to good-faith negotiation; this is the minimum deferred compensation for subsequent use.</xltc:text>
  </xltc:threadedComment>
  <xltc:threadedComment ref="F29" dT="2026-08-16T00:20:52.411" personId="{CAC79A39-A832-4FAF-80BA-B339FD18C359}" id="{FAD37DED-C9DD-5AE4-78B1-5E8EDB51632A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30" dT="2026-08-16T00:20:52.412" personId="{CAC79A39-A832-4FAF-80BA-B339FD18C359}" id="{CE1028DF-AB5A-CD5E-8703-F8479EEB7C01}">
    <xltc:text>Source S2: SAG-AFTRA SPA | https://www.sagaftra.org/sites/default/files/2026-06/Current%20Short%20Project%20Agreement%20%28SPA%29%20Rate%20Sheet.pdf | Initial compensation is subject to good-faith negotiation; this is the minimum deferred compensation for subsequent use.</xltc:text>
  </xltc:threadedComment>
  <xltc:threadedComment ref="F31" dT="2026-08-16T00:20:52.412" personId="{CAC79A39-A832-4FAF-80BA-B339FD18C359}" id="{B1823C07-47E0-5824-097A-D12FC3789210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48" dT="2026-08-16T00:20:52.412" personId="{CAC79A39-A832-4FAF-80BA-B339FD18C359}" id="{F86A41EC-D9F9-1A90-E7FD-8F8EF598010E}">
    <xltc:text>Source S4: SAG-AFTRA UPA | https://www.sagaftra.org/sites/default/files/2025-10/Current%20Ultra%20Low%20Budget%20Project%20Agreement%20%28UPA%29%20Rate%20Sheet.pdf | Rates are minimums; upper-tier performer compensation is budgeted above minimum.</xltc:text>
  </xltc:threadedComment>
  <xltc:threadedComment ref="F50" dT="2026-08-16T00:20:52.412" personId="{CAC79A39-A832-4FAF-80BA-B339FD18C359}" id="{07BDB117-F3F6-8F5B-E5B9-7DE39574BDB9}">
    <xltc:text>Source S7: CSATF Safety Bulletin #30 | https://www.csatf.org/wp-content/uploads/2018/05/30PROPS.pdf | Budget includes a rubber knife and a responsible props/safety person.</xltc:text>
  </xltc:threadedComment>
  <xltc:threadedComment ref="F80" dT="2026-08-16T00:20:52.412" personId="{CAC79A39-A832-4FAF-80BA-B339FD18C359}" id="{E6BC150F-2BBA-4D3D-8024-BA271FEF780D}">
    <xltc:text>Source S11: ISS Props / ACME stunt dummies | https://issprops.com/ | The hero Gaa Yun prop requires a vendor quote. Allowances scale from refurbished/borrowed to custom articulated fabrication with repair materials.</xltc:text>
  </xltc:threadedComment>
  <xltc:threadedComment ref="F83" dT="2026-08-16T00:20:52.412" personId="{CAC79A39-A832-4FAF-80BA-B339FD18C359}" id="{727E0059-E825-48A8-3EBD-480A40600F04}">
    <xltc:text>Source S8: Everything Wing Chun / Pro Boxing Supplies | https://www.everythingwingchun.com/Wood-Dummies-Made-Built-to-Order-s/315.htm | Budget varies by purchase, rental, existing location inventory, delivery, and finish.</xltc:text>
  </xltc:threadedComment>
  <xltc:threadedComment ref="F88" dT="2026-08-16T00:20:52.412" personId="{CAC79A39-A832-4FAF-80BA-B339FD18C359}" id="{6BF8A83A-77A3-3449-27F0-FC9141F046A2}">
    <xltc:text>Source S9: ASP Red Guns | https://www.asp-usa.com/collections/red-guns | Budget adds backups and production handling in upper tiers.</xltc:text>
  </xltc:threadedComment>
  <xltc:threadedComment ref="F89" dT="2026-08-16T00:20:52.412" personId="{CAC79A39-A832-4FAF-80BA-B339FD18C359}" id="{1FE7FEC3-9D0F-D260-5FE1-7AF442BC4A69}">
    <xltc:text>Source S6: CSATF Safety Bulletin #1 | https://www.csatf.org/01_safety_bltn_firearms/ | Budget includes an inert prop, qualified handler, safety meeting, rehearsal, custody, and control. No blanks or live ammunition.</xltc:text>
  </xltc:threadedComment>
  <xltc:threadedComment ref="D184" dT="2026-08-16T00:20:52.412" personId="{CAC79A39-A832-4FAF-80BA-B339FD18C359}" id="{EF4CD9B8-92F2-CD20-3A19-F9495C01335A}">
    <xltc:text>Source S5: SAG-AFTRA | https://www.sagaftra.org/sites/default/files/2025-10/Current%20Ultra%20Low%20Budget%20Project%20Agreement%20%28UPA%29%20Rate%20Sheet.pdf | Conservative planning rate for work occurring on/after September 6, 2026; confirm the applicable rate at signatory setup.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2c8becd4d1ba47cb" Type="http://schemas.microsoft.com/office/2017/10/relationships/threadedComment" Target="../threadedcomments/threadedcomment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e9a7a31fec4c4c4d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bd44f9d5ccf44d67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74c718683fea40ad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showGridLines="0" tabSelected="1" workbookViewId="0">
      <selection activeCell="B5" sqref="B5"/>
    </sheetView>
  </sheetViews>
  <sheetFormatPr defaultRowHeight="14"/>
  <cols>
    <col min="1" max="1" width="34" customWidth="1"/>
    <col min="2" max="5" width="20" customWidth="1"/>
    <col min="7" max="7" width="24" customWidth="1"/>
    <col min="8" max="8" width="18" customWidth="1"/>
  </cols>
  <sheetData>
    <row r="1" spans="1:14" ht="30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21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1"/>
      <c r="G4" s="22" t="s">
        <v>7</v>
      </c>
      <c r="H4" s="22" t="s">
        <v>8</v>
      </c>
      <c r="I4" s="1"/>
      <c r="J4" s="1"/>
      <c r="K4" s="1"/>
      <c r="L4" s="1"/>
      <c r="M4" s="1"/>
      <c r="N4" s="1"/>
    </row>
    <row r="5" spans="1:14">
      <c r="A5" s="23" t="s">
        <v>9</v>
      </c>
      <c r="B5" s="24">
        <f>'Micro Budget'!G196</f>
        <v>77118.5625</v>
      </c>
      <c r="C5" s="24">
        <f>'Ultra-Low Budget'!G196</f>
        <v>259899.5465</v>
      </c>
      <c r="D5" s="24">
        <f>'Low Budget'!G196</f>
        <v>664971.03200000001</v>
      </c>
      <c r="E5" s="25">
        <f>'Production Company'!G196</f>
        <v>1791390.4271999998</v>
      </c>
      <c r="F5" s="1"/>
      <c r="G5" s="1" t="s">
        <v>3</v>
      </c>
      <c r="H5" s="2">
        <f>B5</f>
        <v>77118.5625</v>
      </c>
      <c r="I5" s="1"/>
      <c r="J5" s="1"/>
      <c r="K5" s="1"/>
      <c r="L5" s="1"/>
      <c r="M5" s="1"/>
      <c r="N5" s="1"/>
    </row>
    <row r="6" spans="1:14">
      <c r="A6" s="26" t="s">
        <v>10</v>
      </c>
      <c r="B6" s="27">
        <v>4</v>
      </c>
      <c r="C6" s="27">
        <v>5</v>
      </c>
      <c r="D6" s="27">
        <v>6</v>
      </c>
      <c r="E6" s="27">
        <v>8</v>
      </c>
      <c r="F6" s="1"/>
      <c r="G6" s="1" t="s">
        <v>4</v>
      </c>
      <c r="H6" s="2">
        <f>C5</f>
        <v>259899.5465</v>
      </c>
      <c r="I6" s="1"/>
      <c r="J6" s="1"/>
      <c r="K6" s="1"/>
      <c r="L6" s="1"/>
      <c r="M6" s="1"/>
      <c r="N6" s="1"/>
    </row>
    <row r="7" spans="1:14">
      <c r="A7" s="28" t="s">
        <v>11</v>
      </c>
      <c r="B7" s="29">
        <v>2</v>
      </c>
      <c r="C7" s="29">
        <v>3</v>
      </c>
      <c r="D7" s="29">
        <v>5</v>
      </c>
      <c r="E7" s="29">
        <v>7</v>
      </c>
      <c r="F7" s="1"/>
      <c r="G7" s="1" t="s">
        <v>5</v>
      </c>
      <c r="H7" s="2">
        <f>D5</f>
        <v>664971.03200000001</v>
      </c>
      <c r="I7" s="1"/>
      <c r="J7" s="1"/>
      <c r="K7" s="1"/>
      <c r="L7" s="1"/>
      <c r="M7" s="1"/>
      <c r="N7" s="1"/>
    </row>
    <row r="8" spans="1:14">
      <c r="A8" s="28" t="s">
        <v>12</v>
      </c>
      <c r="B8" s="29">
        <v>11</v>
      </c>
      <c r="C8" s="29">
        <v>17</v>
      </c>
      <c r="D8" s="29">
        <v>25</v>
      </c>
      <c r="E8" s="29">
        <v>38</v>
      </c>
      <c r="F8" s="1"/>
      <c r="G8" s="1" t="s">
        <v>6</v>
      </c>
      <c r="H8" s="2">
        <f>E5</f>
        <v>1791390.4271999998</v>
      </c>
      <c r="I8" s="1"/>
      <c r="J8" s="1"/>
      <c r="K8" s="1"/>
      <c r="L8" s="1"/>
      <c r="M8" s="1"/>
      <c r="N8" s="1"/>
    </row>
    <row r="9" spans="1:14">
      <c r="A9" s="28" t="s">
        <v>13</v>
      </c>
      <c r="B9" s="30">
        <f>B5/B6</f>
        <v>19279.640625</v>
      </c>
      <c r="C9" s="30">
        <f>C5/C6</f>
        <v>51979.909299999999</v>
      </c>
      <c r="D9" s="30">
        <f>D5/D6</f>
        <v>110828.50533333333</v>
      </c>
      <c r="E9" s="30">
        <f>E5/E6</f>
        <v>223923.80339999998</v>
      </c>
      <c r="F9" s="1"/>
      <c r="G9" s="1"/>
      <c r="H9" s="1"/>
      <c r="I9" s="1"/>
      <c r="J9" s="1"/>
      <c r="K9" s="1"/>
      <c r="L9" s="1"/>
      <c r="M9" s="1"/>
      <c r="N9" s="1"/>
    </row>
    <row r="10" spans="1:14">
      <c r="A10" s="28" t="s">
        <v>14</v>
      </c>
      <c r="B10" s="30">
        <f>'Micro Budget'!G93</f>
        <v>2900</v>
      </c>
      <c r="C10" s="30">
        <f>'Ultra-Low Budget'!G93</f>
        <v>7785</v>
      </c>
      <c r="D10" s="30">
        <f>'Low Budget'!G93</f>
        <v>17220</v>
      </c>
      <c r="E10" s="30">
        <f>'Production Company'!G93</f>
        <v>40275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28" t="s">
        <v>15</v>
      </c>
      <c r="B11" s="30">
        <f>'Micro Budget'!G55</f>
        <v>5350</v>
      </c>
      <c r="C11" s="30">
        <f>'Ultra-Low Budget'!G55</f>
        <v>14914</v>
      </c>
      <c r="D11" s="30">
        <f>'Low Budget'!G55</f>
        <v>27696</v>
      </c>
      <c r="E11" s="30">
        <f>'Production Company'!G55</f>
        <v>57940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28" t="s">
        <v>16</v>
      </c>
      <c r="B12" s="30">
        <f>'Micro Budget'!G171</f>
        <v>9750</v>
      </c>
      <c r="C12" s="30">
        <f>'Ultra-Low Budget'!G171</f>
        <v>38600</v>
      </c>
      <c r="D12" s="30">
        <f>'Low Budget'!G171</f>
        <v>102500</v>
      </c>
      <c r="E12" s="30">
        <f>'Production Company'!G171</f>
        <v>248100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31" t="s">
        <v>17</v>
      </c>
      <c r="B13" s="32">
        <f>'Micro Budget'!G194</f>
        <v>3672.3125</v>
      </c>
      <c r="C13" s="32">
        <f>'Ultra-Low Budget'!G194</f>
        <v>18132.5265</v>
      </c>
      <c r="D13" s="32">
        <f>'Low Budget'!G194</f>
        <v>60451.912000000004</v>
      </c>
      <c r="E13" s="32">
        <f>'Production Company'!G194</f>
        <v>162853.6752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3" t="s">
        <v>18</v>
      </c>
      <c r="B16" s="3" t="s">
        <v>3</v>
      </c>
      <c r="C16" s="3" t="s">
        <v>4</v>
      </c>
      <c r="D16" s="3" t="s">
        <v>5</v>
      </c>
      <c r="E16" s="3" t="s">
        <v>6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 t="s">
        <v>19</v>
      </c>
      <c r="B17" s="2">
        <f>'Micro Budget'!G16</f>
        <v>2350</v>
      </c>
      <c r="C17" s="2">
        <f>'Ultra-Low Budget'!G16</f>
        <v>7250</v>
      </c>
      <c r="D17" s="2">
        <f>'Low Budget'!G16</f>
        <v>18100</v>
      </c>
      <c r="E17" s="2">
        <f>'Production Company'!G16</f>
        <v>42500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20</v>
      </c>
      <c r="B18" s="2">
        <f>'Micro Budget'!G25</f>
        <v>7525</v>
      </c>
      <c r="C18" s="2">
        <f>'Ultra-Low Budget'!G25</f>
        <v>24175</v>
      </c>
      <c r="D18" s="2">
        <f>'Low Budget'!G25</f>
        <v>60100</v>
      </c>
      <c r="E18" s="2">
        <f>'Production Company'!G25</f>
        <v>141650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 t="s">
        <v>21</v>
      </c>
      <c r="B19" s="2">
        <f>'Micro Budget'!G35</f>
        <v>5450</v>
      </c>
      <c r="C19" s="2">
        <f>'Ultra-Low Budget'!G35</f>
        <v>8675</v>
      </c>
      <c r="D19" s="2">
        <f>'Low Budget'!G35</f>
        <v>17150</v>
      </c>
      <c r="E19" s="2">
        <f>'Production Company'!G35</f>
        <v>41700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 t="s">
        <v>22</v>
      </c>
      <c r="B20" s="2">
        <f>'Micro Budget'!G45</f>
        <v>4550</v>
      </c>
      <c r="C20" s="2">
        <f>'Ultra-Low Budget'!G45</f>
        <v>12875</v>
      </c>
      <c r="D20" s="2">
        <f>'Low Budget'!G45</f>
        <v>27900</v>
      </c>
      <c r="E20" s="2">
        <f>'Production Company'!G45</f>
        <v>65100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 t="s">
        <v>23</v>
      </c>
      <c r="B21" s="2">
        <f>'Micro Budget'!G55</f>
        <v>5350</v>
      </c>
      <c r="C21" s="2">
        <f>'Ultra-Low Budget'!G55</f>
        <v>14914</v>
      </c>
      <c r="D21" s="2">
        <f>'Low Budget'!G55</f>
        <v>27696</v>
      </c>
      <c r="E21" s="2">
        <f>'Production Company'!G55</f>
        <v>57940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 t="s">
        <v>24</v>
      </c>
      <c r="B22" s="2">
        <f>'Micro Budget'!G66</f>
        <v>2200</v>
      </c>
      <c r="C22" s="2">
        <f>'Ultra-Low Budget'!G66</f>
        <v>12100</v>
      </c>
      <c r="D22" s="2">
        <f>'Low Budget'!G66</f>
        <v>37900</v>
      </c>
      <c r="E22" s="2">
        <f>'Production Company'!G66</f>
        <v>104200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 t="s">
        <v>25</v>
      </c>
      <c r="B23" s="2">
        <f>'Micro Budget'!G77</f>
        <v>3450</v>
      </c>
      <c r="C23" s="2">
        <f>'Ultra-Low Budget'!G77</f>
        <v>17400</v>
      </c>
      <c r="D23" s="2">
        <f>'Low Budget'!G77</f>
        <v>51500</v>
      </c>
      <c r="E23" s="2">
        <f>'Production Company'!G77</f>
        <v>145200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 t="s">
        <v>26</v>
      </c>
      <c r="B24" s="2">
        <f>'Micro Budget'!G93</f>
        <v>2900</v>
      </c>
      <c r="C24" s="2">
        <f>'Ultra-Low Budget'!G93</f>
        <v>7785</v>
      </c>
      <c r="D24" s="2">
        <f>'Low Budget'!G93</f>
        <v>17220</v>
      </c>
      <c r="E24" s="2">
        <f>'Production Company'!G93</f>
        <v>40275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 t="s">
        <v>27</v>
      </c>
      <c r="B25" s="2">
        <f>'Micro Budget'!G103</f>
        <v>2600</v>
      </c>
      <c r="C25" s="2">
        <f>'Ultra-Low Budget'!G103</f>
        <v>7175</v>
      </c>
      <c r="D25" s="2">
        <f>'Low Budget'!G103</f>
        <v>16050</v>
      </c>
      <c r="E25" s="2">
        <f>'Production Company'!G103</f>
        <v>36550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 t="s">
        <v>28</v>
      </c>
      <c r="B26" s="2">
        <f>'Micro Budget'!G116</f>
        <v>5850</v>
      </c>
      <c r="C26" s="2">
        <f>'Ultra-Low Budget'!G116</f>
        <v>20025</v>
      </c>
      <c r="D26" s="2">
        <f>'Low Budget'!G116</f>
        <v>45600</v>
      </c>
      <c r="E26" s="2">
        <f>'Production Company'!G116</f>
        <v>111600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1" t="s">
        <v>29</v>
      </c>
      <c r="B27" s="2">
        <f>'Micro Budget'!G128</f>
        <v>6000</v>
      </c>
      <c r="C27" s="2">
        <f>'Ultra-Low Budget'!G128</f>
        <v>22750</v>
      </c>
      <c r="D27" s="2">
        <f>'Low Budget'!G128</f>
        <v>61800</v>
      </c>
      <c r="E27" s="2">
        <f>'Production Company'!G128</f>
        <v>162550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1" t="s">
        <v>30</v>
      </c>
      <c r="B28" s="2">
        <f>'Micro Budget'!G136</f>
        <v>2350</v>
      </c>
      <c r="C28" s="2">
        <f>'Ultra-Low Budget'!G136</f>
        <v>7025</v>
      </c>
      <c r="D28" s="2">
        <f>'Low Budget'!G136</f>
        <v>13800</v>
      </c>
      <c r="E28" s="2">
        <f>'Production Company'!G136</f>
        <v>30400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1" t="s">
        <v>31</v>
      </c>
      <c r="B29" s="2">
        <f>'Micro Budget'!G147</f>
        <v>2960</v>
      </c>
      <c r="C29" s="2">
        <f>'Ultra-Low Budget'!G147</f>
        <v>7650</v>
      </c>
      <c r="D29" s="2">
        <f>'Low Budget'!G147</f>
        <v>17752</v>
      </c>
      <c r="E29" s="2">
        <f>'Production Company'!G147</f>
        <v>45400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1" t="s">
        <v>32</v>
      </c>
      <c r="B30" s="2">
        <f>'Micro Budget'!G155</f>
        <v>1550</v>
      </c>
      <c r="C30" s="2">
        <f>'Ultra-Low Budget'!G155</f>
        <v>6000</v>
      </c>
      <c r="D30" s="2">
        <f>'Low Budget'!G155</f>
        <v>15916</v>
      </c>
      <c r="E30" s="2">
        <f>'Production Company'!G155</f>
        <v>43560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1" t="s">
        <v>33</v>
      </c>
      <c r="B31" s="2">
        <f>'Micro Budget'!G171</f>
        <v>9750</v>
      </c>
      <c r="C31" s="2">
        <f>'Ultra-Low Budget'!G171</f>
        <v>38600</v>
      </c>
      <c r="D31" s="2">
        <f>'Low Budget'!G171</f>
        <v>102500</v>
      </c>
      <c r="E31" s="2">
        <f>'Production Company'!G171</f>
        <v>248100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1" t="s">
        <v>34</v>
      </c>
      <c r="B32" s="2">
        <f>'Micro Budget'!G181</f>
        <v>3650</v>
      </c>
      <c r="C32" s="2">
        <f>'Ultra-Low Budget'!G181</f>
        <v>10200</v>
      </c>
      <c r="D32" s="2">
        <f>'Low Budget'!G181</f>
        <v>26500</v>
      </c>
      <c r="E32" s="2">
        <f>'Production Company'!G181</f>
        <v>59500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 t="s">
        <v>35</v>
      </c>
      <c r="B33" s="2">
        <f>'Micro Budget'!G186</f>
        <v>4961.25</v>
      </c>
      <c r="C33" s="2">
        <f>'Ultra-Low Budget'!G186</f>
        <v>17168.019999999997</v>
      </c>
      <c r="D33" s="2">
        <f>'Low Budget'!G186</f>
        <v>47035.12</v>
      </c>
      <c r="E33" s="2">
        <f>'Production Company'!G186</f>
        <v>131679.40000000002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 t="s">
        <v>36</v>
      </c>
      <c r="B34" s="2">
        <f>'Micro Budget'!G190</f>
        <v>0</v>
      </c>
      <c r="C34" s="2">
        <f>'Ultra-Low Budget'!G190</f>
        <v>0</v>
      </c>
      <c r="D34" s="2">
        <f>'Low Budget'!G190</f>
        <v>0</v>
      </c>
      <c r="E34" s="2">
        <f>'Production Company'!G190</f>
        <v>120632.352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 t="s">
        <v>17</v>
      </c>
      <c r="B35" s="2">
        <f>'Micro Budget'!G194</f>
        <v>3672.3125</v>
      </c>
      <c r="C35" s="2">
        <f>'Ultra-Low Budget'!G194</f>
        <v>18132.5265</v>
      </c>
      <c r="D35" s="2">
        <f>'Low Budget'!G194</f>
        <v>60451.912000000004</v>
      </c>
      <c r="E35" s="2">
        <f>'Production Company'!G194</f>
        <v>162853.6752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33" t="s">
        <v>37</v>
      </c>
      <c r="B36" s="33">
        <f>SUM(B17:B35)</f>
        <v>77118.5625</v>
      </c>
      <c r="C36" s="33">
        <f>SUM(C17:C35)</f>
        <v>259899.5465</v>
      </c>
      <c r="D36" s="33">
        <f>SUM(D17:D35)</f>
        <v>664971.03200000001</v>
      </c>
      <c r="E36" s="33">
        <f>SUM(E17:E35)</f>
        <v>1791390.4271999998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54" customHeight="1">
      <c r="A39" s="40" t="s">
        <v>38</v>
      </c>
      <c r="B39" s="41"/>
      <c r="C39" s="41"/>
      <c r="D39" s="41"/>
      <c r="E39" s="42"/>
      <c r="F39" s="1"/>
      <c r="G39" s="1"/>
      <c r="H39" s="1"/>
      <c r="I39" s="1"/>
      <c r="J39" s="1"/>
      <c r="K39" s="1"/>
      <c r="L39" s="1"/>
      <c r="M39" s="1"/>
      <c r="N39" s="1"/>
    </row>
  </sheetData>
  <mergeCells count="3">
    <mergeCell ref="A1:N1"/>
    <mergeCell ref="A2:N2"/>
    <mergeCell ref="A39:E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showGridLines="0" workbookViewId="0"/>
  </sheetViews>
  <sheetFormatPr defaultRowHeight="14"/>
  <cols>
    <col min="1" max="1" width="31" customWidth="1"/>
    <col min="2" max="2" width="36" customWidth="1"/>
    <col min="3" max="6" width="24" customWidth="1"/>
  </cols>
  <sheetData>
    <row r="1" spans="1:6" ht="30" customHeight="1">
      <c r="A1" s="38" t="s">
        <v>39</v>
      </c>
      <c r="B1" s="38"/>
      <c r="C1" s="38"/>
      <c r="D1" s="38"/>
      <c r="E1" s="38"/>
      <c r="F1" s="38"/>
    </row>
    <row r="2" spans="1:6">
      <c r="A2" s="1"/>
      <c r="B2" s="1"/>
      <c r="C2" s="1"/>
      <c r="D2" s="1"/>
      <c r="E2" s="1"/>
      <c r="F2" s="1"/>
    </row>
    <row r="3" spans="1:6">
      <c r="A3" s="21" t="s">
        <v>40</v>
      </c>
      <c r="B3" s="21" t="s">
        <v>41</v>
      </c>
      <c r="C3" s="21" t="s">
        <v>3</v>
      </c>
      <c r="D3" s="21" t="s">
        <v>4</v>
      </c>
      <c r="E3" s="21" t="s">
        <v>5</v>
      </c>
      <c r="F3" s="21" t="s">
        <v>6</v>
      </c>
    </row>
    <row r="4" spans="1:6" ht="26">
      <c r="A4" s="4" t="s">
        <v>42</v>
      </c>
      <c r="B4" s="4" t="s">
        <v>43</v>
      </c>
      <c r="C4" s="4" t="s">
        <v>44</v>
      </c>
      <c r="D4" s="4" t="s">
        <v>45</v>
      </c>
      <c r="E4" s="4" t="s">
        <v>45</v>
      </c>
      <c r="F4" s="4" t="s">
        <v>45</v>
      </c>
    </row>
    <row r="5" spans="1:6">
      <c r="A5" s="4" t="s">
        <v>46</v>
      </c>
      <c r="B5" s="4" t="s">
        <v>47</v>
      </c>
      <c r="C5" s="4" t="s">
        <v>48</v>
      </c>
      <c r="D5" s="4" t="s">
        <v>48</v>
      </c>
      <c r="E5" s="4" t="s">
        <v>48</v>
      </c>
      <c r="F5" s="4" t="s">
        <v>48</v>
      </c>
    </row>
    <row r="6" spans="1:6">
      <c r="A6" s="4" t="s">
        <v>49</v>
      </c>
      <c r="B6" s="4" t="s">
        <v>50</v>
      </c>
      <c r="C6" s="4" t="s">
        <v>51</v>
      </c>
      <c r="D6" s="4" t="s">
        <v>51</v>
      </c>
      <c r="E6" s="4" t="s">
        <v>51</v>
      </c>
      <c r="F6" s="4" t="s">
        <v>52</v>
      </c>
    </row>
    <row r="7" spans="1:6" ht="26">
      <c r="A7" s="4" t="s">
        <v>53</v>
      </c>
      <c r="B7" s="4" t="s">
        <v>54</v>
      </c>
      <c r="C7" s="4" t="s">
        <v>55</v>
      </c>
      <c r="D7" s="4" t="s">
        <v>55</v>
      </c>
      <c r="E7" s="4" t="s">
        <v>55</v>
      </c>
      <c r="F7" s="4" t="s">
        <v>55</v>
      </c>
    </row>
    <row r="8" spans="1:6">
      <c r="A8" s="4" t="s">
        <v>10</v>
      </c>
      <c r="B8" s="4" t="s">
        <v>56</v>
      </c>
      <c r="C8" s="34">
        <v>4</v>
      </c>
      <c r="D8" s="34">
        <v>5</v>
      </c>
      <c r="E8" s="34">
        <v>6</v>
      </c>
      <c r="F8" s="34">
        <v>8</v>
      </c>
    </row>
    <row r="9" spans="1:6">
      <c r="A9" s="4" t="s">
        <v>11</v>
      </c>
      <c r="B9" s="4" t="s">
        <v>57</v>
      </c>
      <c r="C9" s="34">
        <v>2</v>
      </c>
      <c r="D9" s="34">
        <v>3</v>
      </c>
      <c r="E9" s="34">
        <v>5</v>
      </c>
      <c r="F9" s="34">
        <v>7</v>
      </c>
    </row>
    <row r="10" spans="1:6">
      <c r="A10" s="4" t="s">
        <v>58</v>
      </c>
      <c r="B10" s="4" t="s">
        <v>59</v>
      </c>
      <c r="C10" s="34">
        <v>2</v>
      </c>
      <c r="D10" s="34">
        <v>3</v>
      </c>
      <c r="E10" s="34">
        <v>5</v>
      </c>
      <c r="F10" s="34">
        <v>7</v>
      </c>
    </row>
    <row r="11" spans="1:6">
      <c r="A11" s="4" t="s">
        <v>60</v>
      </c>
      <c r="B11" s="4" t="s">
        <v>61</v>
      </c>
      <c r="C11" s="34">
        <v>4</v>
      </c>
      <c r="D11" s="34">
        <v>7</v>
      </c>
      <c r="E11" s="34">
        <v>10</v>
      </c>
      <c r="F11" s="34">
        <v>14</v>
      </c>
    </row>
    <row r="12" spans="1:6">
      <c r="A12" s="4" t="s">
        <v>12</v>
      </c>
      <c r="B12" s="4" t="s">
        <v>62</v>
      </c>
      <c r="C12" s="34">
        <v>11</v>
      </c>
      <c r="D12" s="34">
        <v>17</v>
      </c>
      <c r="E12" s="34">
        <v>25</v>
      </c>
      <c r="F12" s="34">
        <v>38</v>
      </c>
    </row>
    <row r="13" spans="1:6">
      <c r="A13" s="4" t="s">
        <v>63</v>
      </c>
      <c r="B13" s="4" t="s">
        <v>64</v>
      </c>
      <c r="C13" s="35">
        <v>0.22</v>
      </c>
      <c r="D13" s="35">
        <v>0.22</v>
      </c>
      <c r="E13" s="35">
        <v>0.22</v>
      </c>
      <c r="F13" s="35">
        <v>0.22</v>
      </c>
    </row>
    <row r="14" spans="1:6">
      <c r="A14" s="4" t="s">
        <v>65</v>
      </c>
      <c r="B14" s="4" t="s">
        <v>66</v>
      </c>
      <c r="C14" s="35">
        <v>0.15</v>
      </c>
      <c r="D14" s="35">
        <v>0.18</v>
      </c>
      <c r="E14" s="35">
        <v>0.22</v>
      </c>
      <c r="F14" s="35">
        <v>0.26</v>
      </c>
    </row>
    <row r="15" spans="1:6">
      <c r="A15" s="4" t="s">
        <v>17</v>
      </c>
      <c r="B15" s="4" t="s">
        <v>67</v>
      </c>
      <c r="C15" s="35">
        <v>0.05</v>
      </c>
      <c r="D15" s="35">
        <v>7.4999999999999997E-2</v>
      </c>
      <c r="E15" s="35">
        <v>0.1</v>
      </c>
      <c r="F15" s="35">
        <v>0.1</v>
      </c>
    </row>
    <row r="16" spans="1:6">
      <c r="A16" s="4" t="s">
        <v>68</v>
      </c>
      <c r="B16" s="4" t="s">
        <v>69</v>
      </c>
      <c r="C16" s="35">
        <v>0</v>
      </c>
      <c r="D16" s="35">
        <v>0</v>
      </c>
      <c r="E16" s="35">
        <v>0</v>
      </c>
      <c r="F16" s="35">
        <v>0.08</v>
      </c>
    </row>
    <row r="17" spans="1:6">
      <c r="A17" s="4" t="s">
        <v>70</v>
      </c>
      <c r="B17" s="4" t="s">
        <v>71</v>
      </c>
      <c r="C17" s="4" t="s">
        <v>72</v>
      </c>
      <c r="D17" s="4" t="s">
        <v>72</v>
      </c>
      <c r="E17" s="4" t="s">
        <v>72</v>
      </c>
      <c r="F17" s="4" t="s">
        <v>72</v>
      </c>
    </row>
    <row r="18" spans="1:6">
      <c r="A18" s="4" t="s">
        <v>73</v>
      </c>
      <c r="B18" s="4" t="s">
        <v>74</v>
      </c>
      <c r="C18" s="4" t="s">
        <v>75</v>
      </c>
      <c r="D18" s="4" t="s">
        <v>75</v>
      </c>
      <c r="E18" s="4" t="s">
        <v>75</v>
      </c>
      <c r="F18" s="4" t="s">
        <v>75</v>
      </c>
    </row>
    <row r="19" spans="1:6">
      <c r="A19" s="4" t="s">
        <v>76</v>
      </c>
      <c r="B19" s="4" t="s">
        <v>77</v>
      </c>
      <c r="C19" s="4" t="s">
        <v>78</v>
      </c>
      <c r="D19" s="4" t="s">
        <v>78</v>
      </c>
      <c r="E19" s="4" t="s">
        <v>78</v>
      </c>
      <c r="F19" s="4" t="s">
        <v>78</v>
      </c>
    </row>
    <row r="20" spans="1:6">
      <c r="A20" s="4" t="s">
        <v>79</v>
      </c>
      <c r="B20" s="4" t="s">
        <v>77</v>
      </c>
      <c r="C20" s="4" t="s">
        <v>78</v>
      </c>
      <c r="D20" s="4" t="s">
        <v>78</v>
      </c>
      <c r="E20" s="4" t="s">
        <v>78</v>
      </c>
      <c r="F20" s="4" t="s">
        <v>78</v>
      </c>
    </row>
    <row r="21" spans="1:6" ht="26">
      <c r="A21" s="4" t="s">
        <v>80</v>
      </c>
      <c r="B21" s="4" t="s">
        <v>81</v>
      </c>
      <c r="C21" s="4" t="s">
        <v>82</v>
      </c>
      <c r="D21" s="4" t="s">
        <v>83</v>
      </c>
      <c r="E21" s="4" t="s">
        <v>84</v>
      </c>
      <c r="F21" s="4" t="s">
        <v>85</v>
      </c>
    </row>
    <row r="22" spans="1:6">
      <c r="A22" s="4" t="s">
        <v>86</v>
      </c>
      <c r="B22" s="4" t="s">
        <v>87</v>
      </c>
      <c r="C22" s="4" t="s">
        <v>88</v>
      </c>
      <c r="D22" s="4" t="s">
        <v>89</v>
      </c>
      <c r="E22" s="4" t="s">
        <v>90</v>
      </c>
      <c r="F22" s="4" t="s">
        <v>91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6"/>
  <sheetViews>
    <sheetView showGridLines="0" workbookViewId="0">
      <selection sqref="A1:H1"/>
    </sheetView>
  </sheetViews>
  <sheetFormatPr defaultRowHeight="14"/>
  <cols>
    <col min="1" max="1" width="11" customWidth="1"/>
    <col min="2" max="2" width="25" customWidth="1"/>
    <col min="3" max="3" width="44" customWidth="1"/>
    <col min="4" max="4" width="11" customWidth="1"/>
    <col min="5" max="5" width="14" customWidth="1"/>
    <col min="6" max="7" width="15" customWidth="1"/>
    <col min="8" max="8" width="54" customWidth="1"/>
  </cols>
  <sheetData>
    <row r="1" spans="1:8" ht="30" customHeight="1">
      <c r="A1" s="43" t="s">
        <v>92</v>
      </c>
      <c r="B1" s="43"/>
      <c r="C1" s="43"/>
      <c r="D1" s="43"/>
      <c r="E1" s="43"/>
      <c r="F1" s="43"/>
      <c r="G1" s="43"/>
      <c r="H1" s="43"/>
    </row>
    <row r="2" spans="1:8">
      <c r="A2" s="4" t="s">
        <v>93</v>
      </c>
      <c r="B2" s="4" t="s">
        <v>3</v>
      </c>
      <c r="C2" s="44" t="s">
        <v>3</v>
      </c>
      <c r="D2" s="44"/>
      <c r="E2" s="44"/>
      <c r="F2" s="44"/>
      <c r="G2" s="44"/>
      <c r="H2" s="44"/>
    </row>
    <row r="3" spans="1:8">
      <c r="A3" s="4" t="s">
        <v>94</v>
      </c>
      <c r="B3" s="4"/>
      <c r="C3" s="45">
        <f>G196</f>
        <v>77118.5625</v>
      </c>
      <c r="D3" s="44"/>
      <c r="E3" s="44"/>
      <c r="F3" s="44"/>
      <c r="G3" s="44" t="s">
        <v>95</v>
      </c>
      <c r="H3" s="44"/>
    </row>
    <row r="4" spans="1:8" ht="39">
      <c r="A4" s="4" t="s">
        <v>96</v>
      </c>
      <c r="B4" s="4" t="s">
        <v>97</v>
      </c>
      <c r="C4" s="44" t="s">
        <v>98</v>
      </c>
      <c r="D4" s="44"/>
      <c r="E4" s="44"/>
      <c r="F4" s="44"/>
      <c r="G4" s="44"/>
      <c r="H4" s="44"/>
    </row>
    <row r="5" spans="1:8" ht="38.5" customHeight="1">
      <c r="A5" s="4" t="s">
        <v>99</v>
      </c>
      <c r="B5" s="4" t="s">
        <v>100</v>
      </c>
      <c r="C5" s="44" t="s">
        <v>100</v>
      </c>
      <c r="D5" s="44"/>
      <c r="E5" s="44"/>
      <c r="F5" s="44"/>
      <c r="G5" s="44"/>
      <c r="H5" s="44"/>
    </row>
    <row r="6" spans="1:8" ht="65">
      <c r="A6" s="4" t="s">
        <v>101</v>
      </c>
      <c r="B6" s="4" t="s">
        <v>102</v>
      </c>
      <c r="C6" s="44" t="s">
        <v>102</v>
      </c>
      <c r="D6" s="44"/>
      <c r="E6" s="44"/>
      <c r="F6" s="44"/>
      <c r="G6" s="44"/>
      <c r="H6" s="44"/>
    </row>
    <row r="7" spans="1:8">
      <c r="A7" s="46" t="s">
        <v>103</v>
      </c>
      <c r="B7" s="46"/>
      <c r="C7" s="46"/>
      <c r="D7" s="46"/>
      <c r="E7" s="46"/>
      <c r="F7" s="46"/>
      <c r="G7" s="46"/>
      <c r="H7" s="46"/>
    </row>
    <row r="8" spans="1:8" ht="28" customHeight="1">
      <c r="A8" s="5" t="s">
        <v>104</v>
      </c>
      <c r="B8" s="6" t="s">
        <v>18</v>
      </c>
      <c r="C8" s="6" t="s">
        <v>105</v>
      </c>
      <c r="D8" s="6" t="s">
        <v>106</v>
      </c>
      <c r="E8" s="6" t="s">
        <v>107</v>
      </c>
      <c r="F8" s="6" t="s">
        <v>108</v>
      </c>
      <c r="G8" s="6" t="s">
        <v>109</v>
      </c>
      <c r="H8" s="7" t="s">
        <v>110</v>
      </c>
    </row>
    <row r="9" spans="1:8">
      <c r="A9" s="47" t="s">
        <v>19</v>
      </c>
      <c r="B9" s="48"/>
      <c r="C9" s="49"/>
      <c r="D9" s="50"/>
      <c r="E9" s="51"/>
      <c r="F9" s="52"/>
      <c r="G9" s="52"/>
      <c r="H9" s="53"/>
    </row>
    <row r="10" spans="1:8">
      <c r="A10" s="8" t="s">
        <v>111</v>
      </c>
      <c r="B10" s="8" t="s">
        <v>19</v>
      </c>
      <c r="C10" s="9" t="s">
        <v>112</v>
      </c>
      <c r="D10" s="10">
        <v>1</v>
      </c>
      <c r="E10" s="11" t="s">
        <v>113</v>
      </c>
      <c r="F10" s="12">
        <v>350</v>
      </c>
      <c r="G10" s="13">
        <f t="shared" ref="G10:G15" si="0">D10*F10</f>
        <v>350</v>
      </c>
      <c r="H10" s="9" t="s">
        <v>114</v>
      </c>
    </row>
    <row r="11" spans="1:8">
      <c r="A11" s="8" t="s">
        <v>115</v>
      </c>
      <c r="B11" s="8" t="s">
        <v>19</v>
      </c>
      <c r="C11" s="9" t="s">
        <v>116</v>
      </c>
      <c r="D11" s="10">
        <v>2</v>
      </c>
      <c r="E11" s="11" t="s">
        <v>117</v>
      </c>
      <c r="F11" s="12">
        <v>300</v>
      </c>
      <c r="G11" s="13">
        <f t="shared" si="0"/>
        <v>600</v>
      </c>
      <c r="H11" s="9" t="s">
        <v>118</v>
      </c>
    </row>
    <row r="12" spans="1:8">
      <c r="A12" s="8" t="s">
        <v>119</v>
      </c>
      <c r="B12" s="8" t="s">
        <v>19</v>
      </c>
      <c r="C12" s="9" t="s">
        <v>120</v>
      </c>
      <c r="D12" s="10">
        <v>1</v>
      </c>
      <c r="E12" s="11" t="s">
        <v>117</v>
      </c>
      <c r="F12" s="12">
        <v>250</v>
      </c>
      <c r="G12" s="13">
        <f t="shared" si="0"/>
        <v>250</v>
      </c>
      <c r="H12" s="9" t="s">
        <v>121</v>
      </c>
    </row>
    <row r="13" spans="1:8">
      <c r="A13" s="8" t="s">
        <v>122</v>
      </c>
      <c r="B13" s="8" t="s">
        <v>19</v>
      </c>
      <c r="C13" s="9" t="s">
        <v>123</v>
      </c>
      <c r="D13" s="10">
        <v>2</v>
      </c>
      <c r="E13" s="11" t="s">
        <v>117</v>
      </c>
      <c r="F13" s="12">
        <v>250</v>
      </c>
      <c r="G13" s="13">
        <f t="shared" si="0"/>
        <v>500</v>
      </c>
      <c r="H13" s="9" t="s">
        <v>124</v>
      </c>
    </row>
    <row r="14" spans="1:8">
      <c r="A14" s="8" t="s">
        <v>125</v>
      </c>
      <c r="B14" s="8" t="s">
        <v>19</v>
      </c>
      <c r="C14" s="9" t="s">
        <v>126</v>
      </c>
      <c r="D14" s="10">
        <v>1</v>
      </c>
      <c r="E14" s="11" t="s">
        <v>113</v>
      </c>
      <c r="F14" s="12">
        <v>250</v>
      </c>
      <c r="G14" s="13">
        <f t="shared" si="0"/>
        <v>250</v>
      </c>
      <c r="H14" s="9" t="s">
        <v>127</v>
      </c>
    </row>
    <row r="15" spans="1:8">
      <c r="A15" s="8" t="s">
        <v>128</v>
      </c>
      <c r="B15" s="8" t="s">
        <v>19</v>
      </c>
      <c r="C15" s="9" t="s">
        <v>129</v>
      </c>
      <c r="D15" s="10">
        <v>1</v>
      </c>
      <c r="E15" s="11" t="s">
        <v>113</v>
      </c>
      <c r="F15" s="12">
        <v>400</v>
      </c>
      <c r="G15" s="13">
        <f t="shared" si="0"/>
        <v>400</v>
      </c>
      <c r="H15" s="9" t="s">
        <v>130</v>
      </c>
    </row>
    <row r="16" spans="1:8">
      <c r="A16" s="54" t="s">
        <v>131</v>
      </c>
      <c r="B16" s="54"/>
      <c r="C16" s="55"/>
      <c r="D16" s="56"/>
      <c r="E16" s="57"/>
      <c r="F16" s="58"/>
      <c r="G16" s="15">
        <f>SUM(G10:G15)</f>
        <v>2350</v>
      </c>
      <c r="H16" s="14" t="s">
        <v>132</v>
      </c>
    </row>
    <row r="17" spans="1:8">
      <c r="A17" s="8"/>
      <c r="B17" s="8"/>
      <c r="C17" s="9"/>
      <c r="D17" s="16"/>
      <c r="E17" s="11"/>
      <c r="F17" s="13"/>
      <c r="G17" s="13"/>
      <c r="H17" s="9"/>
    </row>
    <row r="18" spans="1:8">
      <c r="A18" s="47" t="s">
        <v>20</v>
      </c>
      <c r="B18" s="48"/>
      <c r="C18" s="49"/>
      <c r="D18" s="50"/>
      <c r="E18" s="51"/>
      <c r="F18" s="52"/>
      <c r="G18" s="52"/>
      <c r="H18" s="53"/>
    </row>
    <row r="19" spans="1:8">
      <c r="A19" s="8" t="s">
        <v>133</v>
      </c>
      <c r="B19" s="8" t="s">
        <v>20</v>
      </c>
      <c r="C19" s="9" t="s">
        <v>134</v>
      </c>
      <c r="D19" s="10">
        <v>1</v>
      </c>
      <c r="E19" s="11" t="s">
        <v>113</v>
      </c>
      <c r="F19" s="12">
        <v>1200</v>
      </c>
      <c r="G19" s="13">
        <f t="shared" ref="G19:G24" si="1">D19*F19</f>
        <v>1200</v>
      </c>
      <c r="H19" s="9" t="s">
        <v>135</v>
      </c>
    </row>
    <row r="20" spans="1:8">
      <c r="A20" s="8" t="s">
        <v>136</v>
      </c>
      <c r="B20" s="8" t="s">
        <v>20</v>
      </c>
      <c r="C20" s="9" t="s">
        <v>137</v>
      </c>
      <c r="D20" s="10">
        <v>1</v>
      </c>
      <c r="E20" s="11" t="s">
        <v>113</v>
      </c>
      <c r="F20" s="12">
        <v>1600</v>
      </c>
      <c r="G20" s="13">
        <f t="shared" si="1"/>
        <v>1600</v>
      </c>
      <c r="H20" s="9" t="s">
        <v>138</v>
      </c>
    </row>
    <row r="21" spans="1:8">
      <c r="A21" s="8" t="s">
        <v>139</v>
      </c>
      <c r="B21" s="8" t="s">
        <v>20</v>
      </c>
      <c r="C21" s="9" t="s">
        <v>140</v>
      </c>
      <c r="D21" s="10">
        <v>7</v>
      </c>
      <c r="E21" s="11" t="s">
        <v>117</v>
      </c>
      <c r="F21" s="12">
        <v>275</v>
      </c>
      <c r="G21" s="13">
        <f t="shared" si="1"/>
        <v>1925</v>
      </c>
      <c r="H21" s="9" t="s">
        <v>141</v>
      </c>
    </row>
    <row r="22" spans="1:8">
      <c r="A22" s="8" t="s">
        <v>142</v>
      </c>
      <c r="B22" s="8" t="s">
        <v>20</v>
      </c>
      <c r="C22" s="9" t="s">
        <v>143</v>
      </c>
      <c r="D22" s="10">
        <v>5</v>
      </c>
      <c r="E22" s="11" t="s">
        <v>117</v>
      </c>
      <c r="F22" s="12">
        <v>300</v>
      </c>
      <c r="G22" s="13">
        <f t="shared" si="1"/>
        <v>1500</v>
      </c>
      <c r="H22" s="9" t="s">
        <v>144</v>
      </c>
    </row>
    <row r="23" spans="1:8">
      <c r="A23" s="8" t="s">
        <v>145</v>
      </c>
      <c r="B23" s="8" t="s">
        <v>20</v>
      </c>
      <c r="C23" s="9" t="s">
        <v>146</v>
      </c>
      <c r="D23" s="10">
        <v>5</v>
      </c>
      <c r="E23" s="11" t="s">
        <v>117</v>
      </c>
      <c r="F23" s="12">
        <v>180</v>
      </c>
      <c r="G23" s="13">
        <f t="shared" si="1"/>
        <v>900</v>
      </c>
      <c r="H23" s="9" t="s">
        <v>147</v>
      </c>
    </row>
    <row r="24" spans="1:8">
      <c r="A24" s="8" t="s">
        <v>148</v>
      </c>
      <c r="B24" s="8" t="s">
        <v>20</v>
      </c>
      <c r="C24" s="9" t="s">
        <v>149</v>
      </c>
      <c r="D24" s="10">
        <v>1</v>
      </c>
      <c r="E24" s="11" t="s">
        <v>113</v>
      </c>
      <c r="F24" s="12">
        <v>400</v>
      </c>
      <c r="G24" s="13">
        <f t="shared" si="1"/>
        <v>400</v>
      </c>
      <c r="H24" s="9" t="s">
        <v>150</v>
      </c>
    </row>
    <row r="25" spans="1:8">
      <c r="A25" s="54" t="s">
        <v>151</v>
      </c>
      <c r="B25" s="54"/>
      <c r="C25" s="55"/>
      <c r="D25" s="56"/>
      <c r="E25" s="57"/>
      <c r="F25" s="58"/>
      <c r="G25" s="15">
        <f>SUM(G19:G24)</f>
        <v>7525</v>
      </c>
      <c r="H25" s="14" t="s">
        <v>152</v>
      </c>
    </row>
    <row r="26" spans="1:8">
      <c r="A26" s="8"/>
      <c r="B26" s="8"/>
      <c r="C26" s="9"/>
      <c r="D26" s="16"/>
      <c r="E26" s="11"/>
      <c r="F26" s="13"/>
      <c r="G26" s="13"/>
      <c r="H26" s="9"/>
    </row>
    <row r="27" spans="1:8">
      <c r="A27" s="47" t="s">
        <v>21</v>
      </c>
      <c r="B27" s="48"/>
      <c r="C27" s="49"/>
      <c r="D27" s="50"/>
      <c r="E27" s="51"/>
      <c r="F27" s="52"/>
      <c r="G27" s="52"/>
      <c r="H27" s="53"/>
    </row>
    <row r="28" spans="1:8">
      <c r="A28" s="8" t="s">
        <v>153</v>
      </c>
      <c r="B28" s="8" t="s">
        <v>21</v>
      </c>
      <c r="C28" s="9" t="s">
        <v>154</v>
      </c>
      <c r="D28" s="10">
        <v>2</v>
      </c>
      <c r="E28" s="11" t="s">
        <v>117</v>
      </c>
      <c r="F28" s="12">
        <v>350</v>
      </c>
      <c r="G28" s="13">
        <f t="shared" ref="G28:G34" si="2">D28*F28</f>
        <v>700</v>
      </c>
      <c r="H28" s="9" t="s">
        <v>155</v>
      </c>
    </row>
    <row r="29" spans="1:8">
      <c r="A29" s="8" t="s">
        <v>156</v>
      </c>
      <c r="B29" s="8" t="s">
        <v>21</v>
      </c>
      <c r="C29" s="9" t="s">
        <v>157</v>
      </c>
      <c r="D29" s="10">
        <v>4</v>
      </c>
      <c r="E29" s="11" t="s">
        <v>117</v>
      </c>
      <c r="F29" s="12">
        <v>450</v>
      </c>
      <c r="G29" s="13">
        <f t="shared" si="2"/>
        <v>1800</v>
      </c>
      <c r="H29" s="9" t="s">
        <v>158</v>
      </c>
    </row>
    <row r="30" spans="1:8">
      <c r="A30" s="8" t="s">
        <v>159</v>
      </c>
      <c r="B30" s="8" t="s">
        <v>21</v>
      </c>
      <c r="C30" s="9" t="s">
        <v>160</v>
      </c>
      <c r="D30" s="10">
        <v>2</v>
      </c>
      <c r="E30" s="11" t="s">
        <v>117</v>
      </c>
      <c r="F30" s="12">
        <v>300</v>
      </c>
      <c r="G30" s="13">
        <f t="shared" si="2"/>
        <v>600</v>
      </c>
      <c r="H30" s="9" t="s">
        <v>161</v>
      </c>
    </row>
    <row r="31" spans="1:8">
      <c r="A31" s="8" t="s">
        <v>162</v>
      </c>
      <c r="B31" s="8" t="s">
        <v>21</v>
      </c>
      <c r="C31" s="9" t="s">
        <v>163</v>
      </c>
      <c r="D31" s="10">
        <v>4</v>
      </c>
      <c r="E31" s="11" t="s">
        <v>117</v>
      </c>
      <c r="F31" s="12">
        <v>375</v>
      </c>
      <c r="G31" s="13">
        <f t="shared" si="2"/>
        <v>1500</v>
      </c>
      <c r="H31" s="9" t="s">
        <v>164</v>
      </c>
    </row>
    <row r="32" spans="1:8">
      <c r="A32" s="8" t="s">
        <v>165</v>
      </c>
      <c r="B32" s="8" t="s">
        <v>21</v>
      </c>
      <c r="C32" s="9" t="s">
        <v>166</v>
      </c>
      <c r="D32" s="10">
        <v>2</v>
      </c>
      <c r="E32" s="11" t="s">
        <v>167</v>
      </c>
      <c r="F32" s="12">
        <v>125</v>
      </c>
      <c r="G32" s="13">
        <f t="shared" si="2"/>
        <v>250</v>
      </c>
      <c r="H32" s="9" t="s">
        <v>168</v>
      </c>
    </row>
    <row r="33" spans="1:8">
      <c r="A33" s="8" t="s">
        <v>169</v>
      </c>
      <c r="B33" s="8" t="s">
        <v>21</v>
      </c>
      <c r="C33" s="9" t="s">
        <v>170</v>
      </c>
      <c r="D33" s="10">
        <v>1</v>
      </c>
      <c r="E33" s="11" t="s">
        <v>171</v>
      </c>
      <c r="F33" s="12">
        <v>400</v>
      </c>
      <c r="G33" s="13">
        <f t="shared" si="2"/>
        <v>400</v>
      </c>
      <c r="H33" s="9" t="s">
        <v>172</v>
      </c>
    </row>
    <row r="34" spans="1:8">
      <c r="A34" s="8" t="s">
        <v>173</v>
      </c>
      <c r="B34" s="8" t="s">
        <v>21</v>
      </c>
      <c r="C34" s="9" t="s">
        <v>174</v>
      </c>
      <c r="D34" s="10">
        <v>1</v>
      </c>
      <c r="E34" s="11" t="s">
        <v>171</v>
      </c>
      <c r="F34" s="12">
        <v>200</v>
      </c>
      <c r="G34" s="13">
        <f t="shared" si="2"/>
        <v>200</v>
      </c>
      <c r="H34" s="9" t="s">
        <v>175</v>
      </c>
    </row>
    <row r="35" spans="1:8">
      <c r="A35" s="54" t="s">
        <v>176</v>
      </c>
      <c r="B35" s="54"/>
      <c r="C35" s="55"/>
      <c r="D35" s="56"/>
      <c r="E35" s="57"/>
      <c r="F35" s="58"/>
      <c r="G35" s="15">
        <f>SUM(G28:G34)</f>
        <v>5450</v>
      </c>
      <c r="H35" s="14" t="s">
        <v>177</v>
      </c>
    </row>
    <row r="36" spans="1:8">
      <c r="A36" s="8"/>
      <c r="B36" s="8"/>
      <c r="C36" s="9"/>
      <c r="D36" s="16"/>
      <c r="E36" s="11"/>
      <c r="F36" s="13"/>
      <c r="G36" s="13"/>
      <c r="H36" s="9"/>
    </row>
    <row r="37" spans="1:8">
      <c r="A37" s="47" t="s">
        <v>22</v>
      </c>
      <c r="B37" s="48"/>
      <c r="C37" s="49"/>
      <c r="D37" s="50"/>
      <c r="E37" s="51"/>
      <c r="F37" s="52"/>
      <c r="G37" s="52"/>
      <c r="H37" s="53"/>
    </row>
    <row r="38" spans="1:8">
      <c r="A38" s="8" t="s">
        <v>178</v>
      </c>
      <c r="B38" s="8" t="s">
        <v>22</v>
      </c>
      <c r="C38" s="9" t="s">
        <v>179</v>
      </c>
      <c r="D38" s="10">
        <v>4</v>
      </c>
      <c r="E38" s="11" t="s">
        <v>117</v>
      </c>
      <c r="F38" s="12">
        <v>250</v>
      </c>
      <c r="G38" s="13">
        <f t="shared" ref="G38:G44" si="3">D38*F38</f>
        <v>1000</v>
      </c>
      <c r="H38" s="9" t="s">
        <v>180</v>
      </c>
    </row>
    <row r="39" spans="1:8">
      <c r="A39" s="8" t="s">
        <v>181</v>
      </c>
      <c r="B39" s="8" t="s">
        <v>22</v>
      </c>
      <c r="C39" s="9" t="s">
        <v>182</v>
      </c>
      <c r="D39" s="10">
        <v>0</v>
      </c>
      <c r="E39" s="11" t="s">
        <v>117</v>
      </c>
      <c r="F39" s="12">
        <v>0</v>
      </c>
      <c r="G39" s="13">
        <f t="shared" si="3"/>
        <v>0</v>
      </c>
      <c r="H39" s="9" t="s">
        <v>183</v>
      </c>
    </row>
    <row r="40" spans="1:8">
      <c r="A40" s="8" t="s">
        <v>184</v>
      </c>
      <c r="B40" s="8" t="s">
        <v>22</v>
      </c>
      <c r="C40" s="9" t="s">
        <v>185</v>
      </c>
      <c r="D40" s="10">
        <v>8</v>
      </c>
      <c r="E40" s="11" t="s">
        <v>186</v>
      </c>
      <c r="F40" s="12">
        <v>150</v>
      </c>
      <c r="G40" s="13">
        <f t="shared" si="3"/>
        <v>1200</v>
      </c>
      <c r="H40" s="9" t="s">
        <v>187</v>
      </c>
    </row>
    <row r="41" spans="1:8">
      <c r="A41" s="8" t="s">
        <v>188</v>
      </c>
      <c r="B41" s="8" t="s">
        <v>22</v>
      </c>
      <c r="C41" s="9" t="s">
        <v>189</v>
      </c>
      <c r="D41" s="10">
        <v>4</v>
      </c>
      <c r="E41" s="11" t="s">
        <v>117</v>
      </c>
      <c r="F41" s="12">
        <v>275</v>
      </c>
      <c r="G41" s="13">
        <f t="shared" si="3"/>
        <v>1100</v>
      </c>
      <c r="H41" s="9" t="s">
        <v>190</v>
      </c>
    </row>
    <row r="42" spans="1:8">
      <c r="A42" s="8" t="s">
        <v>191</v>
      </c>
      <c r="B42" s="8" t="s">
        <v>22</v>
      </c>
      <c r="C42" s="9" t="s">
        <v>192</v>
      </c>
      <c r="D42" s="10">
        <v>1</v>
      </c>
      <c r="E42" s="11" t="s">
        <v>117</v>
      </c>
      <c r="F42" s="12">
        <v>250</v>
      </c>
      <c r="G42" s="13">
        <f t="shared" si="3"/>
        <v>250</v>
      </c>
      <c r="H42" s="9" t="s">
        <v>193</v>
      </c>
    </row>
    <row r="43" spans="1:8">
      <c r="A43" s="8" t="s">
        <v>194</v>
      </c>
      <c r="B43" s="8" t="s">
        <v>22</v>
      </c>
      <c r="C43" s="9" t="s">
        <v>195</v>
      </c>
      <c r="D43" s="10">
        <v>0</v>
      </c>
      <c r="E43" s="11" t="s">
        <v>117</v>
      </c>
      <c r="F43" s="12">
        <v>0</v>
      </c>
      <c r="G43" s="13">
        <f t="shared" si="3"/>
        <v>0</v>
      </c>
      <c r="H43" s="9" t="s">
        <v>196</v>
      </c>
    </row>
    <row r="44" spans="1:8">
      <c r="A44" s="8" t="s">
        <v>197</v>
      </c>
      <c r="B44" s="8" t="s">
        <v>22</v>
      </c>
      <c r="C44" s="9" t="s">
        <v>198</v>
      </c>
      <c r="D44" s="10">
        <v>1</v>
      </c>
      <c r="E44" s="11" t="s">
        <v>171</v>
      </c>
      <c r="F44" s="12">
        <v>1000</v>
      </c>
      <c r="G44" s="13">
        <f t="shared" si="3"/>
        <v>1000</v>
      </c>
      <c r="H44" s="9" t="s">
        <v>199</v>
      </c>
    </row>
    <row r="45" spans="1:8">
      <c r="A45" s="54" t="s">
        <v>200</v>
      </c>
      <c r="B45" s="54"/>
      <c r="C45" s="55"/>
      <c r="D45" s="56"/>
      <c r="E45" s="57"/>
      <c r="F45" s="58"/>
      <c r="G45" s="15">
        <f>SUM(G38:G44)</f>
        <v>4550</v>
      </c>
      <c r="H45" s="14" t="s">
        <v>201</v>
      </c>
    </row>
    <row r="46" spans="1:8">
      <c r="A46" s="8"/>
      <c r="B46" s="8"/>
      <c r="C46" s="9"/>
      <c r="D46" s="16"/>
      <c r="E46" s="11"/>
      <c r="F46" s="13"/>
      <c r="G46" s="13"/>
      <c r="H46" s="9"/>
    </row>
    <row r="47" spans="1:8">
      <c r="A47" s="47" t="s">
        <v>23</v>
      </c>
      <c r="B47" s="48"/>
      <c r="C47" s="49"/>
      <c r="D47" s="50"/>
      <c r="E47" s="51"/>
      <c r="F47" s="52"/>
      <c r="G47" s="52"/>
      <c r="H47" s="53"/>
    </row>
    <row r="48" spans="1:8">
      <c r="A48" s="8" t="s">
        <v>202</v>
      </c>
      <c r="B48" s="8" t="s">
        <v>23</v>
      </c>
      <c r="C48" s="9" t="s">
        <v>203</v>
      </c>
      <c r="D48" s="10">
        <v>6</v>
      </c>
      <c r="E48" s="11" t="s">
        <v>117</v>
      </c>
      <c r="F48" s="12">
        <v>650</v>
      </c>
      <c r="G48" s="13">
        <f t="shared" ref="G48:G54" si="4">D48*F48</f>
        <v>3900</v>
      </c>
      <c r="H48" s="9" t="s">
        <v>204</v>
      </c>
    </row>
    <row r="49" spans="1:8">
      <c r="A49" s="8" t="s">
        <v>205</v>
      </c>
      <c r="B49" s="8" t="s">
        <v>23</v>
      </c>
      <c r="C49" s="9" t="s">
        <v>206</v>
      </c>
      <c r="D49" s="10">
        <v>0</v>
      </c>
      <c r="E49" s="11" t="s">
        <v>117</v>
      </c>
      <c r="F49" s="12">
        <v>0</v>
      </c>
      <c r="G49" s="13">
        <f t="shared" si="4"/>
        <v>0</v>
      </c>
      <c r="H49" s="9" t="s">
        <v>207</v>
      </c>
    </row>
    <row r="50" spans="1:8" ht="26">
      <c r="A50" s="8" t="s">
        <v>208</v>
      </c>
      <c r="B50" s="8" t="s">
        <v>23</v>
      </c>
      <c r="C50" s="9" t="s">
        <v>209</v>
      </c>
      <c r="D50" s="10">
        <v>1</v>
      </c>
      <c r="E50" s="11" t="s">
        <v>117</v>
      </c>
      <c r="F50" s="12">
        <v>450</v>
      </c>
      <c r="G50" s="13">
        <f t="shared" si="4"/>
        <v>450</v>
      </c>
      <c r="H50" s="9" t="s">
        <v>210</v>
      </c>
    </row>
    <row r="51" spans="1:8">
      <c r="A51" s="8" t="s">
        <v>211</v>
      </c>
      <c r="B51" s="8" t="s">
        <v>23</v>
      </c>
      <c r="C51" s="9" t="s">
        <v>212</v>
      </c>
      <c r="D51" s="10">
        <v>2</v>
      </c>
      <c r="E51" s="11" t="s">
        <v>117</v>
      </c>
      <c r="F51" s="12">
        <v>150</v>
      </c>
      <c r="G51" s="13">
        <f t="shared" si="4"/>
        <v>300</v>
      </c>
      <c r="H51" s="9" t="s">
        <v>213</v>
      </c>
    </row>
    <row r="52" spans="1:8">
      <c r="A52" s="8" t="s">
        <v>214</v>
      </c>
      <c r="B52" s="8" t="s">
        <v>23</v>
      </c>
      <c r="C52" s="9" t="s">
        <v>215</v>
      </c>
      <c r="D52" s="10">
        <v>1</v>
      </c>
      <c r="E52" s="11" t="s">
        <v>216</v>
      </c>
      <c r="F52" s="12">
        <v>350</v>
      </c>
      <c r="G52" s="13">
        <f t="shared" si="4"/>
        <v>350</v>
      </c>
      <c r="H52" s="9" t="s">
        <v>217</v>
      </c>
    </row>
    <row r="53" spans="1:8">
      <c r="A53" s="8" t="s">
        <v>218</v>
      </c>
      <c r="B53" s="8" t="s">
        <v>23</v>
      </c>
      <c r="C53" s="9" t="s">
        <v>219</v>
      </c>
      <c r="D53" s="10">
        <v>1</v>
      </c>
      <c r="E53" s="11" t="s">
        <v>113</v>
      </c>
      <c r="F53" s="12">
        <v>200</v>
      </c>
      <c r="G53" s="13">
        <f t="shared" si="4"/>
        <v>200</v>
      </c>
      <c r="H53" s="9" t="s">
        <v>220</v>
      </c>
    </row>
    <row r="54" spans="1:8">
      <c r="A54" s="8" t="s">
        <v>221</v>
      </c>
      <c r="B54" s="8" t="s">
        <v>23</v>
      </c>
      <c r="C54" s="9" t="s">
        <v>222</v>
      </c>
      <c r="D54" s="10">
        <v>1</v>
      </c>
      <c r="E54" s="11" t="s">
        <v>171</v>
      </c>
      <c r="F54" s="12">
        <v>150</v>
      </c>
      <c r="G54" s="13">
        <f t="shared" si="4"/>
        <v>150</v>
      </c>
      <c r="H54" s="9" t="s">
        <v>223</v>
      </c>
    </row>
    <row r="55" spans="1:8">
      <c r="A55" s="54" t="s">
        <v>224</v>
      </c>
      <c r="B55" s="54"/>
      <c r="C55" s="55"/>
      <c r="D55" s="56"/>
      <c r="E55" s="57"/>
      <c r="F55" s="58"/>
      <c r="G55" s="15">
        <f>SUM(G48:G54)</f>
        <v>5350</v>
      </c>
      <c r="H55" s="14" t="s">
        <v>225</v>
      </c>
    </row>
    <row r="56" spans="1:8">
      <c r="A56" s="8"/>
      <c r="B56" s="8"/>
      <c r="C56" s="9"/>
      <c r="D56" s="16"/>
      <c r="E56" s="11"/>
      <c r="F56" s="13"/>
      <c r="G56" s="13"/>
      <c r="H56" s="9"/>
    </row>
    <row r="57" spans="1:8">
      <c r="A57" s="47" t="s">
        <v>24</v>
      </c>
      <c r="B57" s="48"/>
      <c r="C57" s="49"/>
      <c r="D57" s="50"/>
      <c r="E57" s="51"/>
      <c r="F57" s="52"/>
      <c r="G57" s="52"/>
      <c r="H57" s="53"/>
    </row>
    <row r="58" spans="1:8">
      <c r="A58" s="8" t="s">
        <v>226</v>
      </c>
      <c r="B58" s="8" t="s">
        <v>24</v>
      </c>
      <c r="C58" s="9" t="s">
        <v>227</v>
      </c>
      <c r="D58" s="10">
        <v>4</v>
      </c>
      <c r="E58" s="11" t="s">
        <v>228</v>
      </c>
      <c r="F58" s="12">
        <v>250</v>
      </c>
      <c r="G58" s="13">
        <f t="shared" ref="G58:G65" si="5">D58*F58</f>
        <v>1000</v>
      </c>
      <c r="H58" s="9" t="s">
        <v>229</v>
      </c>
    </row>
    <row r="59" spans="1:8">
      <c r="A59" s="8" t="s">
        <v>230</v>
      </c>
      <c r="B59" s="8" t="s">
        <v>24</v>
      </c>
      <c r="C59" s="9" t="s">
        <v>231</v>
      </c>
      <c r="D59" s="10">
        <v>1</v>
      </c>
      <c r="E59" s="11" t="s">
        <v>117</v>
      </c>
      <c r="F59" s="12">
        <v>200</v>
      </c>
      <c r="G59" s="13">
        <f t="shared" si="5"/>
        <v>200</v>
      </c>
      <c r="H59" s="9" t="s">
        <v>232</v>
      </c>
    </row>
    <row r="60" spans="1:8">
      <c r="A60" s="8" t="s">
        <v>233</v>
      </c>
      <c r="B60" s="8" t="s">
        <v>24</v>
      </c>
      <c r="C60" s="9" t="s">
        <v>234</v>
      </c>
      <c r="D60" s="10">
        <v>1</v>
      </c>
      <c r="E60" s="11" t="s">
        <v>113</v>
      </c>
      <c r="F60" s="12">
        <v>250</v>
      </c>
      <c r="G60" s="13">
        <f t="shared" si="5"/>
        <v>250</v>
      </c>
      <c r="H60" s="9" t="s">
        <v>235</v>
      </c>
    </row>
    <row r="61" spans="1:8">
      <c r="A61" s="8" t="s">
        <v>236</v>
      </c>
      <c r="B61" s="8" t="s">
        <v>24</v>
      </c>
      <c r="C61" s="9" t="s">
        <v>237</v>
      </c>
      <c r="D61" s="10">
        <v>0</v>
      </c>
      <c r="E61" s="11" t="s">
        <v>117</v>
      </c>
      <c r="F61" s="12">
        <v>0</v>
      </c>
      <c r="G61" s="13">
        <f t="shared" si="5"/>
        <v>0</v>
      </c>
      <c r="H61" s="9" t="s">
        <v>238</v>
      </c>
    </row>
    <row r="62" spans="1:8">
      <c r="A62" s="8" t="s">
        <v>239</v>
      </c>
      <c r="B62" s="8" t="s">
        <v>24</v>
      </c>
      <c r="C62" s="9" t="s">
        <v>240</v>
      </c>
      <c r="D62" s="10">
        <v>1</v>
      </c>
      <c r="E62" s="11" t="s">
        <v>171</v>
      </c>
      <c r="F62" s="12">
        <v>150</v>
      </c>
      <c r="G62" s="13">
        <f t="shared" si="5"/>
        <v>150</v>
      </c>
      <c r="H62" s="9" t="s">
        <v>241</v>
      </c>
    </row>
    <row r="63" spans="1:8">
      <c r="A63" s="8" t="s">
        <v>242</v>
      </c>
      <c r="B63" s="8" t="s">
        <v>24</v>
      </c>
      <c r="C63" s="9" t="s">
        <v>243</v>
      </c>
      <c r="D63" s="10">
        <v>4</v>
      </c>
      <c r="E63" s="11" t="s">
        <v>228</v>
      </c>
      <c r="F63" s="12">
        <v>75</v>
      </c>
      <c r="G63" s="13">
        <f t="shared" si="5"/>
        <v>300</v>
      </c>
      <c r="H63" s="9" t="s">
        <v>244</v>
      </c>
    </row>
    <row r="64" spans="1:8">
      <c r="A64" s="8" t="s">
        <v>245</v>
      </c>
      <c r="B64" s="8" t="s">
        <v>24</v>
      </c>
      <c r="C64" s="9" t="s">
        <v>246</v>
      </c>
      <c r="D64" s="10">
        <v>1</v>
      </c>
      <c r="E64" s="11" t="s">
        <v>171</v>
      </c>
      <c r="F64" s="12">
        <v>300</v>
      </c>
      <c r="G64" s="13">
        <f t="shared" si="5"/>
        <v>300</v>
      </c>
      <c r="H64" s="9" t="s">
        <v>247</v>
      </c>
    </row>
    <row r="65" spans="1:8">
      <c r="A65" s="8" t="s">
        <v>248</v>
      </c>
      <c r="B65" s="8" t="s">
        <v>24</v>
      </c>
      <c r="C65" s="9" t="s">
        <v>249</v>
      </c>
      <c r="D65" s="10">
        <v>1</v>
      </c>
      <c r="E65" s="11" t="s">
        <v>171</v>
      </c>
      <c r="F65" s="12">
        <v>0</v>
      </c>
      <c r="G65" s="13">
        <f t="shared" si="5"/>
        <v>0</v>
      </c>
      <c r="H65" s="9" t="s">
        <v>250</v>
      </c>
    </row>
    <row r="66" spans="1:8">
      <c r="A66" s="54" t="s">
        <v>251</v>
      </c>
      <c r="B66" s="54"/>
      <c r="C66" s="55"/>
      <c r="D66" s="56"/>
      <c r="E66" s="57"/>
      <c r="F66" s="58"/>
      <c r="G66" s="15">
        <f>SUM(G58:G65)</f>
        <v>2200</v>
      </c>
      <c r="H66" s="14" t="s">
        <v>252</v>
      </c>
    </row>
    <row r="67" spans="1:8">
      <c r="A67" s="8"/>
      <c r="B67" s="8"/>
      <c r="C67" s="9"/>
      <c r="D67" s="16"/>
      <c r="E67" s="11"/>
      <c r="F67" s="13"/>
      <c r="G67" s="13"/>
      <c r="H67" s="9"/>
    </row>
    <row r="68" spans="1:8">
      <c r="A68" s="47" t="s">
        <v>25</v>
      </c>
      <c r="B68" s="48"/>
      <c r="C68" s="49"/>
      <c r="D68" s="50"/>
      <c r="E68" s="51"/>
      <c r="F68" s="52"/>
      <c r="G68" s="52"/>
      <c r="H68" s="53"/>
    </row>
    <row r="69" spans="1:8">
      <c r="A69" s="8" t="s">
        <v>253</v>
      </c>
      <c r="B69" s="8" t="s">
        <v>25</v>
      </c>
      <c r="C69" s="9" t="s">
        <v>254</v>
      </c>
      <c r="D69" s="10">
        <v>3</v>
      </c>
      <c r="E69" s="11" t="s">
        <v>117</v>
      </c>
      <c r="F69" s="12">
        <v>300</v>
      </c>
      <c r="G69" s="13">
        <f t="shared" ref="G69:G76" si="6">D69*F69</f>
        <v>900</v>
      </c>
      <c r="H69" s="9" t="s">
        <v>255</v>
      </c>
    </row>
    <row r="70" spans="1:8">
      <c r="A70" s="8" t="s">
        <v>256</v>
      </c>
      <c r="B70" s="8" t="s">
        <v>25</v>
      </c>
      <c r="C70" s="9" t="s">
        <v>257</v>
      </c>
      <c r="D70" s="10">
        <v>0</v>
      </c>
      <c r="E70" s="11" t="s">
        <v>117</v>
      </c>
      <c r="F70" s="12">
        <v>0</v>
      </c>
      <c r="G70" s="13">
        <f t="shared" si="6"/>
        <v>0</v>
      </c>
      <c r="H70" s="9" t="s">
        <v>258</v>
      </c>
    </row>
    <row r="71" spans="1:8">
      <c r="A71" s="8" t="s">
        <v>259</v>
      </c>
      <c r="B71" s="8" t="s">
        <v>25</v>
      </c>
      <c r="C71" s="9" t="s">
        <v>260</v>
      </c>
      <c r="D71" s="10">
        <v>4</v>
      </c>
      <c r="E71" s="11" t="s">
        <v>186</v>
      </c>
      <c r="F71" s="12">
        <v>175</v>
      </c>
      <c r="G71" s="13">
        <f t="shared" si="6"/>
        <v>700</v>
      </c>
      <c r="H71" s="9" t="s">
        <v>261</v>
      </c>
    </row>
    <row r="72" spans="1:8" ht="26">
      <c r="A72" s="8" t="s">
        <v>262</v>
      </c>
      <c r="B72" s="8" t="s">
        <v>25</v>
      </c>
      <c r="C72" s="9" t="s">
        <v>263</v>
      </c>
      <c r="D72" s="10">
        <v>1</v>
      </c>
      <c r="E72" s="11" t="s">
        <v>171</v>
      </c>
      <c r="F72" s="12">
        <v>800</v>
      </c>
      <c r="G72" s="13">
        <f t="shared" si="6"/>
        <v>800</v>
      </c>
      <c r="H72" s="9" t="s">
        <v>264</v>
      </c>
    </row>
    <row r="73" spans="1:8">
      <c r="A73" s="8" t="s">
        <v>265</v>
      </c>
      <c r="B73" s="8" t="s">
        <v>25</v>
      </c>
      <c r="C73" s="9" t="s">
        <v>266</v>
      </c>
      <c r="D73" s="10">
        <v>1</v>
      </c>
      <c r="E73" s="11" t="s">
        <v>171</v>
      </c>
      <c r="F73" s="12">
        <v>250</v>
      </c>
      <c r="G73" s="13">
        <f t="shared" si="6"/>
        <v>250</v>
      </c>
      <c r="H73" s="9" t="s">
        <v>267</v>
      </c>
    </row>
    <row r="74" spans="1:8">
      <c r="A74" s="8" t="s">
        <v>268</v>
      </c>
      <c r="B74" s="8" t="s">
        <v>25</v>
      </c>
      <c r="C74" s="9" t="s">
        <v>269</v>
      </c>
      <c r="D74" s="10">
        <v>1</v>
      </c>
      <c r="E74" s="11" t="s">
        <v>171</v>
      </c>
      <c r="F74" s="12">
        <v>200</v>
      </c>
      <c r="G74" s="13">
        <f t="shared" si="6"/>
        <v>200</v>
      </c>
      <c r="H74" s="9" t="s">
        <v>270</v>
      </c>
    </row>
    <row r="75" spans="1:8">
      <c r="A75" s="8" t="s">
        <v>271</v>
      </c>
      <c r="B75" s="8" t="s">
        <v>25</v>
      </c>
      <c r="C75" s="9" t="s">
        <v>272</v>
      </c>
      <c r="D75" s="10">
        <v>1</v>
      </c>
      <c r="E75" s="11" t="s">
        <v>171</v>
      </c>
      <c r="F75" s="12">
        <v>350</v>
      </c>
      <c r="G75" s="13">
        <f t="shared" si="6"/>
        <v>350</v>
      </c>
      <c r="H75" s="9" t="s">
        <v>273</v>
      </c>
    </row>
    <row r="76" spans="1:8">
      <c r="A76" s="8" t="s">
        <v>274</v>
      </c>
      <c r="B76" s="8" t="s">
        <v>25</v>
      </c>
      <c r="C76" s="9" t="s">
        <v>275</v>
      </c>
      <c r="D76" s="10">
        <v>1</v>
      </c>
      <c r="E76" s="11" t="s">
        <v>171</v>
      </c>
      <c r="F76" s="12">
        <v>250</v>
      </c>
      <c r="G76" s="13">
        <f t="shared" si="6"/>
        <v>250</v>
      </c>
      <c r="H76" s="9" t="s">
        <v>276</v>
      </c>
    </row>
    <row r="77" spans="1:8">
      <c r="A77" s="54" t="s">
        <v>277</v>
      </c>
      <c r="B77" s="54"/>
      <c r="C77" s="55"/>
      <c r="D77" s="56"/>
      <c r="E77" s="57"/>
      <c r="F77" s="58"/>
      <c r="G77" s="15">
        <f>SUM(G69:G76)</f>
        <v>3450</v>
      </c>
      <c r="H77" s="14" t="s">
        <v>278</v>
      </c>
    </row>
    <row r="78" spans="1:8">
      <c r="A78" s="8"/>
      <c r="B78" s="8"/>
      <c r="C78" s="9"/>
      <c r="D78" s="16"/>
      <c r="E78" s="11"/>
      <c r="F78" s="13"/>
      <c r="G78" s="13"/>
      <c r="H78" s="9"/>
    </row>
    <row r="79" spans="1:8">
      <c r="A79" s="47" t="s">
        <v>26</v>
      </c>
      <c r="B79" s="48"/>
      <c r="C79" s="49"/>
      <c r="D79" s="50"/>
      <c r="E79" s="51"/>
      <c r="F79" s="52"/>
      <c r="G79" s="52"/>
      <c r="H79" s="53"/>
    </row>
    <row r="80" spans="1:8" ht="26">
      <c r="A80" s="8" t="s">
        <v>279</v>
      </c>
      <c r="B80" s="8" t="s">
        <v>26</v>
      </c>
      <c r="C80" s="9" t="s">
        <v>280</v>
      </c>
      <c r="D80" s="10">
        <v>1</v>
      </c>
      <c r="E80" s="11" t="s">
        <v>281</v>
      </c>
      <c r="F80" s="12">
        <v>900</v>
      </c>
      <c r="G80" s="13">
        <f t="shared" ref="G80:G92" si="7">D80*F80</f>
        <v>900</v>
      </c>
      <c r="H80" s="9" t="s">
        <v>282</v>
      </c>
    </row>
    <row r="81" spans="1:8">
      <c r="A81" s="8" t="s">
        <v>283</v>
      </c>
      <c r="B81" s="8" t="s">
        <v>26</v>
      </c>
      <c r="C81" s="9" t="s">
        <v>284</v>
      </c>
      <c r="D81" s="10">
        <v>1</v>
      </c>
      <c r="E81" s="11" t="s">
        <v>285</v>
      </c>
      <c r="F81" s="12">
        <v>250</v>
      </c>
      <c r="G81" s="13">
        <f t="shared" si="7"/>
        <v>250</v>
      </c>
      <c r="H81" s="9" t="s">
        <v>286</v>
      </c>
    </row>
    <row r="82" spans="1:8">
      <c r="A82" s="8" t="s">
        <v>287</v>
      </c>
      <c r="B82" s="8" t="s">
        <v>26</v>
      </c>
      <c r="C82" s="9" t="s">
        <v>288</v>
      </c>
      <c r="D82" s="10">
        <v>1</v>
      </c>
      <c r="E82" s="11" t="s">
        <v>171</v>
      </c>
      <c r="F82" s="12">
        <v>125</v>
      </c>
      <c r="G82" s="13">
        <f t="shared" si="7"/>
        <v>125</v>
      </c>
      <c r="H82" s="9" t="s">
        <v>289</v>
      </c>
    </row>
    <row r="83" spans="1:8" ht="26">
      <c r="A83" s="8" t="s">
        <v>290</v>
      </c>
      <c r="B83" s="8" t="s">
        <v>26</v>
      </c>
      <c r="C83" s="9" t="s">
        <v>291</v>
      </c>
      <c r="D83" s="10">
        <v>1</v>
      </c>
      <c r="E83" s="11" t="s">
        <v>292</v>
      </c>
      <c r="F83" s="12">
        <v>250</v>
      </c>
      <c r="G83" s="13">
        <f t="shared" si="7"/>
        <v>250</v>
      </c>
      <c r="H83" s="9" t="s">
        <v>293</v>
      </c>
    </row>
    <row r="84" spans="1:8">
      <c r="A84" s="8" t="s">
        <v>294</v>
      </c>
      <c r="B84" s="8" t="s">
        <v>26</v>
      </c>
      <c r="C84" s="9" t="s">
        <v>295</v>
      </c>
      <c r="D84" s="10">
        <v>1</v>
      </c>
      <c r="E84" s="11" t="s">
        <v>216</v>
      </c>
      <c r="F84" s="12">
        <v>300</v>
      </c>
      <c r="G84" s="13">
        <f t="shared" si="7"/>
        <v>300</v>
      </c>
      <c r="H84" s="9" t="s">
        <v>296</v>
      </c>
    </row>
    <row r="85" spans="1:8">
      <c r="A85" s="8" t="s">
        <v>297</v>
      </c>
      <c r="B85" s="8" t="s">
        <v>26</v>
      </c>
      <c r="C85" s="9" t="s">
        <v>298</v>
      </c>
      <c r="D85" s="10">
        <v>1</v>
      </c>
      <c r="E85" s="11" t="s">
        <v>216</v>
      </c>
      <c r="F85" s="12">
        <v>125</v>
      </c>
      <c r="G85" s="13">
        <f t="shared" si="7"/>
        <v>125</v>
      </c>
      <c r="H85" s="9" t="s">
        <v>299</v>
      </c>
    </row>
    <row r="86" spans="1:8">
      <c r="A86" s="8" t="s">
        <v>300</v>
      </c>
      <c r="B86" s="8" t="s">
        <v>26</v>
      </c>
      <c r="C86" s="9" t="s">
        <v>301</v>
      </c>
      <c r="D86" s="10">
        <v>1</v>
      </c>
      <c r="E86" s="11" t="s">
        <v>216</v>
      </c>
      <c r="F86" s="12">
        <v>250</v>
      </c>
      <c r="G86" s="13">
        <f t="shared" si="7"/>
        <v>250</v>
      </c>
      <c r="H86" s="9" t="s">
        <v>302</v>
      </c>
    </row>
    <row r="87" spans="1:8">
      <c r="A87" s="8" t="s">
        <v>303</v>
      </c>
      <c r="B87" s="8" t="s">
        <v>26</v>
      </c>
      <c r="C87" s="9" t="s">
        <v>304</v>
      </c>
      <c r="D87" s="10">
        <v>1</v>
      </c>
      <c r="E87" s="11" t="s">
        <v>216</v>
      </c>
      <c r="F87" s="12">
        <v>100</v>
      </c>
      <c r="G87" s="13">
        <f t="shared" si="7"/>
        <v>100</v>
      </c>
      <c r="H87" s="9" t="s">
        <v>305</v>
      </c>
    </row>
    <row r="88" spans="1:8">
      <c r="A88" s="8" t="s">
        <v>306</v>
      </c>
      <c r="B88" s="8" t="s">
        <v>26</v>
      </c>
      <c r="C88" s="9" t="s">
        <v>307</v>
      </c>
      <c r="D88" s="10">
        <v>1</v>
      </c>
      <c r="E88" s="11" t="s">
        <v>292</v>
      </c>
      <c r="F88" s="12">
        <v>40</v>
      </c>
      <c r="G88" s="13">
        <f t="shared" si="7"/>
        <v>40</v>
      </c>
      <c r="H88" s="9" t="s">
        <v>308</v>
      </c>
    </row>
    <row r="89" spans="1:8">
      <c r="A89" s="8" t="s">
        <v>309</v>
      </c>
      <c r="B89" s="8" t="s">
        <v>26</v>
      </c>
      <c r="C89" s="9" t="s">
        <v>310</v>
      </c>
      <c r="D89" s="10">
        <v>1</v>
      </c>
      <c r="E89" s="11" t="s">
        <v>292</v>
      </c>
      <c r="F89" s="12">
        <v>85</v>
      </c>
      <c r="G89" s="13">
        <f t="shared" si="7"/>
        <v>85</v>
      </c>
      <c r="H89" s="9" t="s">
        <v>311</v>
      </c>
    </row>
    <row r="90" spans="1:8">
      <c r="A90" s="8" t="s">
        <v>312</v>
      </c>
      <c r="B90" s="8" t="s">
        <v>26</v>
      </c>
      <c r="C90" s="9" t="s">
        <v>313</v>
      </c>
      <c r="D90" s="10">
        <v>1</v>
      </c>
      <c r="E90" s="11" t="s">
        <v>292</v>
      </c>
      <c r="F90" s="12">
        <v>75</v>
      </c>
      <c r="G90" s="13">
        <f t="shared" si="7"/>
        <v>75</v>
      </c>
      <c r="H90" s="9" t="s">
        <v>314</v>
      </c>
    </row>
    <row r="91" spans="1:8">
      <c r="A91" s="8" t="s">
        <v>315</v>
      </c>
      <c r="B91" s="8" t="s">
        <v>26</v>
      </c>
      <c r="C91" s="9" t="s">
        <v>316</v>
      </c>
      <c r="D91" s="10">
        <v>1</v>
      </c>
      <c r="E91" s="11" t="s">
        <v>171</v>
      </c>
      <c r="F91" s="12">
        <v>150</v>
      </c>
      <c r="G91" s="13">
        <f t="shared" si="7"/>
        <v>150</v>
      </c>
      <c r="H91" s="9" t="s">
        <v>317</v>
      </c>
    </row>
    <row r="92" spans="1:8" ht="26">
      <c r="A92" s="8" t="s">
        <v>318</v>
      </c>
      <c r="B92" s="8" t="s">
        <v>26</v>
      </c>
      <c r="C92" s="9" t="s">
        <v>319</v>
      </c>
      <c r="D92" s="10">
        <v>1</v>
      </c>
      <c r="E92" s="11" t="s">
        <v>171</v>
      </c>
      <c r="F92" s="12">
        <v>250</v>
      </c>
      <c r="G92" s="13">
        <f t="shared" si="7"/>
        <v>250</v>
      </c>
      <c r="H92" s="9" t="s">
        <v>320</v>
      </c>
    </row>
    <row r="93" spans="1:8">
      <c r="A93" s="54" t="s">
        <v>321</v>
      </c>
      <c r="B93" s="54"/>
      <c r="C93" s="55"/>
      <c r="D93" s="56"/>
      <c r="E93" s="57"/>
      <c r="F93" s="58"/>
      <c r="G93" s="15">
        <f>SUM(G80:G92)</f>
        <v>2900</v>
      </c>
      <c r="H93" s="14" t="s">
        <v>322</v>
      </c>
    </row>
    <row r="94" spans="1:8">
      <c r="A94" s="8"/>
      <c r="B94" s="8"/>
      <c r="C94" s="9"/>
      <c r="D94" s="16"/>
      <c r="E94" s="11"/>
      <c r="F94" s="13"/>
      <c r="G94" s="13"/>
      <c r="H94" s="9"/>
    </row>
    <row r="95" spans="1:8">
      <c r="A95" s="47" t="s">
        <v>27</v>
      </c>
      <c r="B95" s="48"/>
      <c r="C95" s="49"/>
      <c r="D95" s="50"/>
      <c r="E95" s="51"/>
      <c r="F95" s="52"/>
      <c r="G95" s="52"/>
      <c r="H95" s="53"/>
    </row>
    <row r="96" spans="1:8">
      <c r="A96" s="8" t="s">
        <v>323</v>
      </c>
      <c r="B96" s="8" t="s">
        <v>27</v>
      </c>
      <c r="C96" s="9" t="s">
        <v>324</v>
      </c>
      <c r="D96" s="10">
        <v>2</v>
      </c>
      <c r="E96" s="11" t="s">
        <v>117</v>
      </c>
      <c r="F96" s="12">
        <v>250</v>
      </c>
      <c r="G96" s="13">
        <f t="shared" ref="G96:G102" si="8">D96*F96</f>
        <v>500</v>
      </c>
      <c r="H96" s="9" t="s">
        <v>325</v>
      </c>
    </row>
    <row r="97" spans="1:8">
      <c r="A97" s="8" t="s">
        <v>326</v>
      </c>
      <c r="B97" s="8" t="s">
        <v>27</v>
      </c>
      <c r="C97" s="9" t="s">
        <v>327</v>
      </c>
      <c r="D97" s="10">
        <v>1</v>
      </c>
      <c r="E97" s="11" t="s">
        <v>216</v>
      </c>
      <c r="F97" s="12">
        <v>350</v>
      </c>
      <c r="G97" s="13">
        <f t="shared" si="8"/>
        <v>350</v>
      </c>
      <c r="H97" s="9" t="s">
        <v>328</v>
      </c>
    </row>
    <row r="98" spans="1:8">
      <c r="A98" s="8" t="s">
        <v>329</v>
      </c>
      <c r="B98" s="8" t="s">
        <v>27</v>
      </c>
      <c r="C98" s="9" t="s">
        <v>330</v>
      </c>
      <c r="D98" s="10">
        <v>1</v>
      </c>
      <c r="E98" s="11" t="s">
        <v>216</v>
      </c>
      <c r="F98" s="12">
        <v>300</v>
      </c>
      <c r="G98" s="13">
        <f t="shared" si="8"/>
        <v>300</v>
      </c>
      <c r="H98" s="9" t="s">
        <v>331</v>
      </c>
    </row>
    <row r="99" spans="1:8">
      <c r="A99" s="8" t="s">
        <v>332</v>
      </c>
      <c r="B99" s="8" t="s">
        <v>27</v>
      </c>
      <c r="C99" s="9" t="s">
        <v>333</v>
      </c>
      <c r="D99" s="10">
        <v>1</v>
      </c>
      <c r="E99" s="11" t="s">
        <v>171</v>
      </c>
      <c r="F99" s="12">
        <v>150</v>
      </c>
      <c r="G99" s="13">
        <f t="shared" si="8"/>
        <v>150</v>
      </c>
      <c r="H99" s="9" t="s">
        <v>334</v>
      </c>
    </row>
    <row r="100" spans="1:8">
      <c r="A100" s="8" t="s">
        <v>335</v>
      </c>
      <c r="B100" s="8" t="s">
        <v>27</v>
      </c>
      <c r="C100" s="9" t="s">
        <v>336</v>
      </c>
      <c r="D100" s="10">
        <v>1</v>
      </c>
      <c r="E100" s="11" t="s">
        <v>171</v>
      </c>
      <c r="F100" s="12">
        <v>150</v>
      </c>
      <c r="G100" s="13">
        <f t="shared" si="8"/>
        <v>150</v>
      </c>
      <c r="H100" s="9" t="s">
        <v>337</v>
      </c>
    </row>
    <row r="101" spans="1:8">
      <c r="A101" s="8" t="s">
        <v>338</v>
      </c>
      <c r="B101" s="8" t="s">
        <v>27</v>
      </c>
      <c r="C101" s="9" t="s">
        <v>339</v>
      </c>
      <c r="D101" s="10">
        <v>4</v>
      </c>
      <c r="E101" s="11" t="s">
        <v>117</v>
      </c>
      <c r="F101" s="12">
        <v>250</v>
      </c>
      <c r="G101" s="13">
        <f t="shared" si="8"/>
        <v>1000</v>
      </c>
      <c r="H101" s="9" t="s">
        <v>340</v>
      </c>
    </row>
    <row r="102" spans="1:8">
      <c r="A102" s="8" t="s">
        <v>341</v>
      </c>
      <c r="B102" s="8" t="s">
        <v>27</v>
      </c>
      <c r="C102" s="9" t="s">
        <v>342</v>
      </c>
      <c r="D102" s="10">
        <v>1</v>
      </c>
      <c r="E102" s="11" t="s">
        <v>171</v>
      </c>
      <c r="F102" s="12">
        <v>150</v>
      </c>
      <c r="G102" s="13">
        <f t="shared" si="8"/>
        <v>150</v>
      </c>
      <c r="H102" s="9" t="s">
        <v>343</v>
      </c>
    </row>
    <row r="103" spans="1:8">
      <c r="A103" s="54" t="s">
        <v>344</v>
      </c>
      <c r="B103" s="54"/>
      <c r="C103" s="55"/>
      <c r="D103" s="56"/>
      <c r="E103" s="57"/>
      <c r="F103" s="58"/>
      <c r="G103" s="15">
        <f>SUM(G96:G102)</f>
        <v>2600</v>
      </c>
      <c r="H103" s="14" t="s">
        <v>345</v>
      </c>
    </row>
    <row r="104" spans="1:8">
      <c r="A104" s="8"/>
      <c r="B104" s="8"/>
      <c r="C104" s="9"/>
      <c r="D104" s="16"/>
      <c r="E104" s="11"/>
      <c r="F104" s="13"/>
      <c r="G104" s="13"/>
      <c r="H104" s="9"/>
    </row>
    <row r="105" spans="1:8">
      <c r="A105" s="47" t="s">
        <v>28</v>
      </c>
      <c r="B105" s="48"/>
      <c r="C105" s="49"/>
      <c r="D105" s="50"/>
      <c r="E105" s="51"/>
      <c r="F105" s="52"/>
      <c r="G105" s="52"/>
      <c r="H105" s="53"/>
    </row>
    <row r="106" spans="1:8">
      <c r="A106" s="8" t="s">
        <v>346</v>
      </c>
      <c r="B106" s="8" t="s">
        <v>28</v>
      </c>
      <c r="C106" s="9" t="s">
        <v>347</v>
      </c>
      <c r="D106" s="10">
        <v>5</v>
      </c>
      <c r="E106" s="11" t="s">
        <v>117</v>
      </c>
      <c r="F106" s="12">
        <v>450</v>
      </c>
      <c r="G106" s="13">
        <f t="shared" ref="G106:G115" si="9">D106*F106</f>
        <v>2250</v>
      </c>
      <c r="H106" s="9" t="s">
        <v>348</v>
      </c>
    </row>
    <row r="107" spans="1:8" ht="26">
      <c r="A107" s="8" t="s">
        <v>349</v>
      </c>
      <c r="B107" s="8" t="s">
        <v>28</v>
      </c>
      <c r="C107" s="9" t="s">
        <v>350</v>
      </c>
      <c r="D107" s="10">
        <v>4</v>
      </c>
      <c r="E107" s="11" t="s">
        <v>228</v>
      </c>
      <c r="F107" s="12">
        <v>250</v>
      </c>
      <c r="G107" s="13">
        <f t="shared" si="9"/>
        <v>1000</v>
      </c>
      <c r="H107" s="9" t="s">
        <v>351</v>
      </c>
    </row>
    <row r="108" spans="1:8" ht="26">
      <c r="A108" s="8" t="s">
        <v>352</v>
      </c>
      <c r="B108" s="8" t="s">
        <v>28</v>
      </c>
      <c r="C108" s="9" t="s">
        <v>353</v>
      </c>
      <c r="D108" s="10">
        <v>4</v>
      </c>
      <c r="E108" s="11" t="s">
        <v>228</v>
      </c>
      <c r="F108" s="12">
        <v>125</v>
      </c>
      <c r="G108" s="13">
        <f t="shared" si="9"/>
        <v>500</v>
      </c>
      <c r="H108" s="9" t="s">
        <v>354</v>
      </c>
    </row>
    <row r="109" spans="1:8" ht="26">
      <c r="A109" s="8" t="s">
        <v>355</v>
      </c>
      <c r="B109" s="8" t="s">
        <v>28</v>
      </c>
      <c r="C109" s="9" t="s">
        <v>356</v>
      </c>
      <c r="D109" s="10">
        <v>1</v>
      </c>
      <c r="E109" s="11" t="s">
        <v>117</v>
      </c>
      <c r="F109" s="12">
        <v>300</v>
      </c>
      <c r="G109" s="13">
        <f t="shared" si="9"/>
        <v>300</v>
      </c>
      <c r="H109" s="9" t="s">
        <v>357</v>
      </c>
    </row>
    <row r="110" spans="1:8">
      <c r="A110" s="8" t="s">
        <v>358</v>
      </c>
      <c r="B110" s="8" t="s">
        <v>28</v>
      </c>
      <c r="C110" s="9" t="s">
        <v>359</v>
      </c>
      <c r="D110" s="10">
        <v>4</v>
      </c>
      <c r="E110" s="11" t="s">
        <v>117</v>
      </c>
      <c r="F110" s="12">
        <v>250</v>
      </c>
      <c r="G110" s="13">
        <f t="shared" si="9"/>
        <v>1000</v>
      </c>
      <c r="H110" s="9" t="s">
        <v>360</v>
      </c>
    </row>
    <row r="111" spans="1:8">
      <c r="A111" s="8" t="s">
        <v>361</v>
      </c>
      <c r="B111" s="8" t="s">
        <v>28</v>
      </c>
      <c r="C111" s="9" t="s">
        <v>362</v>
      </c>
      <c r="D111" s="10">
        <v>0</v>
      </c>
      <c r="E111" s="11" t="s">
        <v>117</v>
      </c>
      <c r="F111" s="12">
        <v>0</v>
      </c>
      <c r="G111" s="13">
        <f t="shared" si="9"/>
        <v>0</v>
      </c>
      <c r="H111" s="9" t="s">
        <v>363</v>
      </c>
    </row>
    <row r="112" spans="1:8">
      <c r="A112" s="8" t="s">
        <v>364</v>
      </c>
      <c r="B112" s="8" t="s">
        <v>28</v>
      </c>
      <c r="C112" s="9" t="s">
        <v>365</v>
      </c>
      <c r="D112" s="10">
        <v>0</v>
      </c>
      <c r="E112" s="11" t="s">
        <v>117</v>
      </c>
      <c r="F112" s="12">
        <v>0</v>
      </c>
      <c r="G112" s="13">
        <f t="shared" si="9"/>
        <v>0</v>
      </c>
      <c r="H112" s="9" t="s">
        <v>366</v>
      </c>
    </row>
    <row r="113" spans="1:8">
      <c r="A113" s="8" t="s">
        <v>367</v>
      </c>
      <c r="B113" s="8" t="s">
        <v>28</v>
      </c>
      <c r="C113" s="9" t="s">
        <v>368</v>
      </c>
      <c r="D113" s="10">
        <v>4</v>
      </c>
      <c r="E113" s="11" t="s">
        <v>228</v>
      </c>
      <c r="F113" s="12">
        <v>100</v>
      </c>
      <c r="G113" s="13">
        <f t="shared" si="9"/>
        <v>400</v>
      </c>
      <c r="H113" s="9" t="s">
        <v>369</v>
      </c>
    </row>
    <row r="114" spans="1:8">
      <c r="A114" s="8" t="s">
        <v>370</v>
      </c>
      <c r="B114" s="8" t="s">
        <v>28</v>
      </c>
      <c r="C114" s="9" t="s">
        <v>371</v>
      </c>
      <c r="D114" s="10">
        <v>0</v>
      </c>
      <c r="E114" s="11" t="s">
        <v>228</v>
      </c>
      <c r="F114" s="12">
        <v>0</v>
      </c>
      <c r="G114" s="13">
        <f t="shared" si="9"/>
        <v>0</v>
      </c>
      <c r="H114" s="9" t="s">
        <v>372</v>
      </c>
    </row>
    <row r="115" spans="1:8">
      <c r="A115" s="8" t="s">
        <v>373</v>
      </c>
      <c r="B115" s="8" t="s">
        <v>28</v>
      </c>
      <c r="C115" s="9" t="s">
        <v>374</v>
      </c>
      <c r="D115" s="10">
        <v>1</v>
      </c>
      <c r="E115" s="11" t="s">
        <v>171</v>
      </c>
      <c r="F115" s="12">
        <v>400</v>
      </c>
      <c r="G115" s="13">
        <f t="shared" si="9"/>
        <v>400</v>
      </c>
      <c r="H115" s="9" t="s">
        <v>375</v>
      </c>
    </row>
    <row r="116" spans="1:8">
      <c r="A116" s="54" t="s">
        <v>376</v>
      </c>
      <c r="B116" s="54"/>
      <c r="C116" s="55"/>
      <c r="D116" s="56"/>
      <c r="E116" s="57"/>
      <c r="F116" s="58"/>
      <c r="G116" s="15">
        <f>SUM(G106:G115)</f>
        <v>5850</v>
      </c>
      <c r="H116" s="14" t="s">
        <v>377</v>
      </c>
    </row>
    <row r="117" spans="1:8">
      <c r="A117" s="8"/>
      <c r="B117" s="8"/>
      <c r="C117" s="9"/>
      <c r="D117" s="16"/>
      <c r="E117" s="11"/>
      <c r="F117" s="13"/>
      <c r="G117" s="13"/>
      <c r="H117" s="9"/>
    </row>
    <row r="118" spans="1:8">
      <c r="A118" s="47" t="s">
        <v>29</v>
      </c>
      <c r="B118" s="48"/>
      <c r="C118" s="49"/>
      <c r="D118" s="50"/>
      <c r="E118" s="51"/>
      <c r="F118" s="52"/>
      <c r="G118" s="52"/>
      <c r="H118" s="53"/>
    </row>
    <row r="119" spans="1:8">
      <c r="A119" s="8" t="s">
        <v>378</v>
      </c>
      <c r="B119" s="8" t="s">
        <v>29</v>
      </c>
      <c r="C119" s="9" t="s">
        <v>379</v>
      </c>
      <c r="D119" s="10">
        <v>4</v>
      </c>
      <c r="E119" s="11" t="s">
        <v>117</v>
      </c>
      <c r="F119" s="12">
        <v>300</v>
      </c>
      <c r="G119" s="13">
        <f t="shared" ref="G119:G127" si="10">D119*F119</f>
        <v>1200</v>
      </c>
      <c r="H119" s="9" t="s">
        <v>380</v>
      </c>
    </row>
    <row r="120" spans="1:8">
      <c r="A120" s="8" t="s">
        <v>381</v>
      </c>
      <c r="B120" s="8" t="s">
        <v>29</v>
      </c>
      <c r="C120" s="9" t="s">
        <v>382</v>
      </c>
      <c r="D120" s="10">
        <v>4</v>
      </c>
      <c r="E120" s="11" t="s">
        <v>117</v>
      </c>
      <c r="F120" s="12">
        <v>275</v>
      </c>
      <c r="G120" s="13">
        <f t="shared" si="10"/>
        <v>1100</v>
      </c>
      <c r="H120" s="9" t="s">
        <v>383</v>
      </c>
    </row>
    <row r="121" spans="1:8">
      <c r="A121" s="8" t="s">
        <v>384</v>
      </c>
      <c r="B121" s="8" t="s">
        <v>29</v>
      </c>
      <c r="C121" s="9" t="s">
        <v>385</v>
      </c>
      <c r="D121" s="10">
        <v>4</v>
      </c>
      <c r="E121" s="11" t="s">
        <v>186</v>
      </c>
      <c r="F121" s="12">
        <v>200</v>
      </c>
      <c r="G121" s="13">
        <f t="shared" si="10"/>
        <v>800</v>
      </c>
      <c r="H121" s="9" t="s">
        <v>386</v>
      </c>
    </row>
    <row r="122" spans="1:8">
      <c r="A122" s="8" t="s">
        <v>387</v>
      </c>
      <c r="B122" s="8" t="s">
        <v>29</v>
      </c>
      <c r="C122" s="9" t="s">
        <v>388</v>
      </c>
      <c r="D122" s="10">
        <v>4</v>
      </c>
      <c r="E122" s="11" t="s">
        <v>186</v>
      </c>
      <c r="F122" s="12">
        <v>200</v>
      </c>
      <c r="G122" s="13">
        <f t="shared" si="10"/>
        <v>800</v>
      </c>
      <c r="H122" s="9" t="s">
        <v>389</v>
      </c>
    </row>
    <row r="123" spans="1:8">
      <c r="A123" s="8" t="s">
        <v>390</v>
      </c>
      <c r="B123" s="8" t="s">
        <v>29</v>
      </c>
      <c r="C123" s="9" t="s">
        <v>391</v>
      </c>
      <c r="D123" s="10">
        <v>4</v>
      </c>
      <c r="E123" s="11" t="s">
        <v>228</v>
      </c>
      <c r="F123" s="12">
        <v>250</v>
      </c>
      <c r="G123" s="13">
        <f t="shared" si="10"/>
        <v>1000</v>
      </c>
      <c r="H123" s="9" t="s">
        <v>392</v>
      </c>
    </row>
    <row r="124" spans="1:8">
      <c r="A124" s="8" t="s">
        <v>393</v>
      </c>
      <c r="B124" s="8" t="s">
        <v>29</v>
      </c>
      <c r="C124" s="9" t="s">
        <v>394</v>
      </c>
      <c r="D124" s="10">
        <v>4</v>
      </c>
      <c r="E124" s="11" t="s">
        <v>228</v>
      </c>
      <c r="F124" s="12">
        <v>150</v>
      </c>
      <c r="G124" s="13">
        <f t="shared" si="10"/>
        <v>600</v>
      </c>
      <c r="H124" s="9" t="s">
        <v>395</v>
      </c>
    </row>
    <row r="125" spans="1:8">
      <c r="A125" s="8" t="s">
        <v>396</v>
      </c>
      <c r="B125" s="8" t="s">
        <v>29</v>
      </c>
      <c r="C125" s="9" t="s">
        <v>397</v>
      </c>
      <c r="D125" s="10">
        <v>0</v>
      </c>
      <c r="E125" s="11" t="s">
        <v>228</v>
      </c>
      <c r="F125" s="12">
        <v>0</v>
      </c>
      <c r="G125" s="13">
        <f t="shared" si="10"/>
        <v>0</v>
      </c>
      <c r="H125" s="9" t="s">
        <v>398</v>
      </c>
    </row>
    <row r="126" spans="1:8" ht="26">
      <c r="A126" s="8" t="s">
        <v>399</v>
      </c>
      <c r="B126" s="8" t="s">
        <v>29</v>
      </c>
      <c r="C126" s="9" t="s">
        <v>400</v>
      </c>
      <c r="D126" s="10">
        <v>1</v>
      </c>
      <c r="E126" s="11" t="s">
        <v>171</v>
      </c>
      <c r="F126" s="12">
        <v>250</v>
      </c>
      <c r="G126" s="13">
        <f t="shared" si="10"/>
        <v>250</v>
      </c>
      <c r="H126" s="9" t="s">
        <v>401</v>
      </c>
    </row>
    <row r="127" spans="1:8">
      <c r="A127" s="8" t="s">
        <v>402</v>
      </c>
      <c r="B127" s="8" t="s">
        <v>29</v>
      </c>
      <c r="C127" s="9" t="s">
        <v>403</v>
      </c>
      <c r="D127" s="10">
        <v>1</v>
      </c>
      <c r="E127" s="11" t="s">
        <v>171</v>
      </c>
      <c r="F127" s="12">
        <v>250</v>
      </c>
      <c r="G127" s="13">
        <f t="shared" si="10"/>
        <v>250</v>
      </c>
      <c r="H127" s="9" t="s">
        <v>404</v>
      </c>
    </row>
    <row r="128" spans="1:8">
      <c r="A128" s="54" t="s">
        <v>405</v>
      </c>
      <c r="B128" s="54"/>
      <c r="C128" s="55"/>
      <c r="D128" s="56"/>
      <c r="E128" s="57"/>
      <c r="F128" s="58"/>
      <c r="G128" s="15">
        <f>SUM(G119:G127)</f>
        <v>6000</v>
      </c>
      <c r="H128" s="14" t="s">
        <v>406</v>
      </c>
    </row>
    <row r="129" spans="1:8">
      <c r="A129" s="8"/>
      <c r="B129" s="8"/>
      <c r="C129" s="9"/>
      <c r="D129" s="16"/>
      <c r="E129" s="11"/>
      <c r="F129" s="13"/>
      <c r="G129" s="13"/>
      <c r="H129" s="9"/>
    </row>
    <row r="130" spans="1:8">
      <c r="A130" s="47" t="s">
        <v>30</v>
      </c>
      <c r="B130" s="48"/>
      <c r="C130" s="49"/>
      <c r="D130" s="50"/>
      <c r="E130" s="51"/>
      <c r="F130" s="52"/>
      <c r="G130" s="52"/>
      <c r="H130" s="53"/>
    </row>
    <row r="131" spans="1:8">
      <c r="A131" s="8" t="s">
        <v>407</v>
      </c>
      <c r="B131" s="8" t="s">
        <v>30</v>
      </c>
      <c r="C131" s="9" t="s">
        <v>408</v>
      </c>
      <c r="D131" s="10">
        <v>4</v>
      </c>
      <c r="E131" s="11" t="s">
        <v>117</v>
      </c>
      <c r="F131" s="12">
        <v>350</v>
      </c>
      <c r="G131" s="13">
        <f>D131*F131</f>
        <v>1400</v>
      </c>
      <c r="H131" s="9" t="s">
        <v>409</v>
      </c>
    </row>
    <row r="132" spans="1:8">
      <c r="A132" s="8" t="s">
        <v>410</v>
      </c>
      <c r="B132" s="8" t="s">
        <v>30</v>
      </c>
      <c r="C132" s="9" t="s">
        <v>411</v>
      </c>
      <c r="D132" s="10">
        <v>0</v>
      </c>
      <c r="E132" s="11" t="s">
        <v>117</v>
      </c>
      <c r="F132" s="12">
        <v>0</v>
      </c>
      <c r="G132" s="13">
        <f>D132*F132</f>
        <v>0</v>
      </c>
      <c r="H132" s="9" t="s">
        <v>412</v>
      </c>
    </row>
    <row r="133" spans="1:8">
      <c r="A133" s="8" t="s">
        <v>413</v>
      </c>
      <c r="B133" s="8" t="s">
        <v>30</v>
      </c>
      <c r="C133" s="9" t="s">
        <v>414</v>
      </c>
      <c r="D133" s="10">
        <v>4</v>
      </c>
      <c r="E133" s="11" t="s">
        <v>228</v>
      </c>
      <c r="F133" s="12">
        <v>150</v>
      </c>
      <c r="G133" s="13">
        <f>D133*F133</f>
        <v>600</v>
      </c>
      <c r="H133" s="9" t="s">
        <v>415</v>
      </c>
    </row>
    <row r="134" spans="1:8">
      <c r="A134" s="8" t="s">
        <v>416</v>
      </c>
      <c r="B134" s="8" t="s">
        <v>30</v>
      </c>
      <c r="C134" s="9" t="s">
        <v>417</v>
      </c>
      <c r="D134" s="10">
        <v>4</v>
      </c>
      <c r="E134" s="11" t="s">
        <v>228</v>
      </c>
      <c r="F134" s="12">
        <v>50</v>
      </c>
      <c r="G134" s="13">
        <f>D134*F134</f>
        <v>200</v>
      </c>
      <c r="H134" s="9" t="s">
        <v>418</v>
      </c>
    </row>
    <row r="135" spans="1:8">
      <c r="A135" s="8" t="s">
        <v>419</v>
      </c>
      <c r="B135" s="8" t="s">
        <v>30</v>
      </c>
      <c r="C135" s="9" t="s">
        <v>420</v>
      </c>
      <c r="D135" s="10">
        <v>1</v>
      </c>
      <c r="E135" s="11" t="s">
        <v>171</v>
      </c>
      <c r="F135" s="12">
        <v>150</v>
      </c>
      <c r="G135" s="13">
        <f>D135*F135</f>
        <v>150</v>
      </c>
      <c r="H135" s="9" t="s">
        <v>421</v>
      </c>
    </row>
    <row r="136" spans="1:8">
      <c r="A136" s="54" t="s">
        <v>422</v>
      </c>
      <c r="B136" s="54"/>
      <c r="C136" s="55"/>
      <c r="D136" s="56"/>
      <c r="E136" s="57"/>
      <c r="F136" s="58"/>
      <c r="G136" s="15">
        <f>SUM(G131:G135)</f>
        <v>2350</v>
      </c>
      <c r="H136" s="14" t="s">
        <v>423</v>
      </c>
    </row>
    <row r="137" spans="1:8">
      <c r="A137" s="8"/>
      <c r="B137" s="8"/>
      <c r="C137" s="9"/>
      <c r="D137" s="16"/>
      <c r="E137" s="11"/>
      <c r="F137" s="13"/>
      <c r="G137" s="13"/>
      <c r="H137" s="9"/>
    </row>
    <row r="138" spans="1:8">
      <c r="A138" s="47" t="s">
        <v>31</v>
      </c>
      <c r="B138" s="48"/>
      <c r="C138" s="49"/>
      <c r="D138" s="50"/>
      <c r="E138" s="51"/>
      <c r="F138" s="52"/>
      <c r="G138" s="52"/>
      <c r="H138" s="53"/>
    </row>
    <row r="139" spans="1:8">
      <c r="A139" s="8" t="s">
        <v>424</v>
      </c>
      <c r="B139" s="8" t="s">
        <v>31</v>
      </c>
      <c r="C139" s="9" t="s">
        <v>425</v>
      </c>
      <c r="D139" s="10">
        <v>60</v>
      </c>
      <c r="E139" s="11" t="s">
        <v>186</v>
      </c>
      <c r="F139" s="12">
        <v>18</v>
      </c>
      <c r="G139" s="13">
        <f t="shared" ref="G139:G146" si="11">D139*F139</f>
        <v>1080</v>
      </c>
      <c r="H139" s="9" t="s">
        <v>426</v>
      </c>
    </row>
    <row r="140" spans="1:8">
      <c r="A140" s="8" t="s">
        <v>427</v>
      </c>
      <c r="B140" s="8" t="s">
        <v>31</v>
      </c>
      <c r="C140" s="9" t="s">
        <v>428</v>
      </c>
      <c r="D140" s="10">
        <v>60</v>
      </c>
      <c r="E140" s="11" t="s">
        <v>186</v>
      </c>
      <c r="F140" s="12">
        <v>7</v>
      </c>
      <c r="G140" s="13">
        <f t="shared" si="11"/>
        <v>420</v>
      </c>
      <c r="H140" s="9" t="s">
        <v>429</v>
      </c>
    </row>
    <row r="141" spans="1:8">
      <c r="A141" s="8" t="s">
        <v>430</v>
      </c>
      <c r="B141" s="8" t="s">
        <v>31</v>
      </c>
      <c r="C141" s="9" t="s">
        <v>431</v>
      </c>
      <c r="D141" s="10">
        <v>4</v>
      </c>
      <c r="E141" s="11" t="s">
        <v>228</v>
      </c>
      <c r="F141" s="12">
        <v>40</v>
      </c>
      <c r="G141" s="13">
        <f t="shared" si="11"/>
        <v>160</v>
      </c>
      <c r="H141" s="9" t="s">
        <v>432</v>
      </c>
    </row>
    <row r="142" spans="1:8">
      <c r="A142" s="8" t="s">
        <v>433</v>
      </c>
      <c r="B142" s="8" t="s">
        <v>31</v>
      </c>
      <c r="C142" s="9" t="s">
        <v>434</v>
      </c>
      <c r="D142" s="10">
        <v>4</v>
      </c>
      <c r="E142" s="11" t="s">
        <v>228</v>
      </c>
      <c r="F142" s="12">
        <v>50</v>
      </c>
      <c r="G142" s="13">
        <f t="shared" si="11"/>
        <v>200</v>
      </c>
      <c r="H142" s="9" t="s">
        <v>435</v>
      </c>
    </row>
    <row r="143" spans="1:8">
      <c r="A143" s="8" t="s">
        <v>436</v>
      </c>
      <c r="B143" s="8" t="s">
        <v>31</v>
      </c>
      <c r="C143" s="9" t="s">
        <v>437</v>
      </c>
      <c r="D143" s="10">
        <v>1</v>
      </c>
      <c r="E143" s="11" t="s">
        <v>171</v>
      </c>
      <c r="F143" s="12">
        <v>250</v>
      </c>
      <c r="G143" s="13">
        <f t="shared" si="11"/>
        <v>250</v>
      </c>
      <c r="H143" s="9" t="s">
        <v>438</v>
      </c>
    </row>
    <row r="144" spans="1:8">
      <c r="A144" s="8" t="s">
        <v>439</v>
      </c>
      <c r="B144" s="8" t="s">
        <v>31</v>
      </c>
      <c r="C144" s="9" t="s">
        <v>440</v>
      </c>
      <c r="D144" s="10">
        <v>1</v>
      </c>
      <c r="E144" s="11" t="s">
        <v>171</v>
      </c>
      <c r="F144" s="12">
        <v>250</v>
      </c>
      <c r="G144" s="13">
        <f t="shared" si="11"/>
        <v>250</v>
      </c>
      <c r="H144" s="9" t="s">
        <v>441</v>
      </c>
    </row>
    <row r="145" spans="1:8">
      <c r="A145" s="8" t="s">
        <v>442</v>
      </c>
      <c r="B145" s="8" t="s">
        <v>31</v>
      </c>
      <c r="C145" s="9" t="s">
        <v>443</v>
      </c>
      <c r="D145" s="10">
        <v>1</v>
      </c>
      <c r="E145" s="11" t="s">
        <v>216</v>
      </c>
      <c r="F145" s="12">
        <v>450</v>
      </c>
      <c r="G145" s="13">
        <f t="shared" si="11"/>
        <v>450</v>
      </c>
      <c r="H145" s="9" t="s">
        <v>444</v>
      </c>
    </row>
    <row r="146" spans="1:8">
      <c r="A146" s="8" t="s">
        <v>445</v>
      </c>
      <c r="B146" s="8" t="s">
        <v>31</v>
      </c>
      <c r="C146" s="9" t="s">
        <v>446</v>
      </c>
      <c r="D146" s="10">
        <v>1</v>
      </c>
      <c r="E146" s="11" t="s">
        <v>171</v>
      </c>
      <c r="F146" s="12">
        <v>150</v>
      </c>
      <c r="G146" s="13">
        <f t="shared" si="11"/>
        <v>150</v>
      </c>
      <c r="H146" s="9" t="s">
        <v>447</v>
      </c>
    </row>
    <row r="147" spans="1:8">
      <c r="A147" s="54" t="s">
        <v>448</v>
      </c>
      <c r="B147" s="54"/>
      <c r="C147" s="55"/>
      <c r="D147" s="56"/>
      <c r="E147" s="57"/>
      <c r="F147" s="58"/>
      <c r="G147" s="15">
        <f>SUM(G139:G146)</f>
        <v>2960</v>
      </c>
      <c r="H147" s="14" t="s">
        <v>449</v>
      </c>
    </row>
    <row r="148" spans="1:8">
      <c r="A148" s="8"/>
      <c r="B148" s="8"/>
      <c r="C148" s="9"/>
      <c r="D148" s="16"/>
      <c r="E148" s="11"/>
      <c r="F148" s="13"/>
      <c r="G148" s="13"/>
      <c r="H148" s="9"/>
    </row>
    <row r="149" spans="1:8">
      <c r="A149" s="47" t="s">
        <v>32</v>
      </c>
      <c r="B149" s="48"/>
      <c r="C149" s="49"/>
      <c r="D149" s="50"/>
      <c r="E149" s="51"/>
      <c r="F149" s="52"/>
      <c r="G149" s="52"/>
      <c r="H149" s="53"/>
    </row>
    <row r="150" spans="1:8">
      <c r="A150" s="8" t="s">
        <v>450</v>
      </c>
      <c r="B150" s="8" t="s">
        <v>32</v>
      </c>
      <c r="C150" s="9" t="s">
        <v>451</v>
      </c>
      <c r="D150" s="10">
        <v>4</v>
      </c>
      <c r="E150" s="11" t="s">
        <v>117</v>
      </c>
      <c r="F150" s="12">
        <v>150</v>
      </c>
      <c r="G150" s="13">
        <f>D150*F150</f>
        <v>600</v>
      </c>
      <c r="H150" s="9" t="s">
        <v>452</v>
      </c>
    </row>
    <row r="151" spans="1:8">
      <c r="A151" s="8" t="s">
        <v>453</v>
      </c>
      <c r="B151" s="8" t="s">
        <v>32</v>
      </c>
      <c r="C151" s="9" t="s">
        <v>454</v>
      </c>
      <c r="D151" s="10">
        <v>0</v>
      </c>
      <c r="E151" s="11" t="s">
        <v>117</v>
      </c>
      <c r="F151" s="12">
        <v>0</v>
      </c>
      <c r="G151" s="13">
        <f>D151*F151</f>
        <v>0</v>
      </c>
      <c r="H151" s="9" t="s">
        <v>455</v>
      </c>
    </row>
    <row r="152" spans="1:8">
      <c r="A152" s="8" t="s">
        <v>456</v>
      </c>
      <c r="B152" s="8" t="s">
        <v>32</v>
      </c>
      <c r="C152" s="9" t="s">
        <v>457</v>
      </c>
      <c r="D152" s="10">
        <v>1</v>
      </c>
      <c r="E152" s="11" t="s">
        <v>171</v>
      </c>
      <c r="F152" s="12">
        <v>400</v>
      </c>
      <c r="G152" s="13">
        <f>D152*F152</f>
        <v>400</v>
      </c>
      <c r="H152" s="9" t="s">
        <v>458</v>
      </c>
    </row>
    <row r="153" spans="1:8">
      <c r="A153" s="8" t="s">
        <v>459</v>
      </c>
      <c r="B153" s="8" t="s">
        <v>32</v>
      </c>
      <c r="C153" s="9" t="s">
        <v>460</v>
      </c>
      <c r="D153" s="10">
        <v>60</v>
      </c>
      <c r="E153" s="11" t="s">
        <v>186</v>
      </c>
      <c r="F153" s="12">
        <v>5</v>
      </c>
      <c r="G153" s="13">
        <f>D153*F153</f>
        <v>300</v>
      </c>
      <c r="H153" s="9" t="s">
        <v>461</v>
      </c>
    </row>
    <row r="154" spans="1:8">
      <c r="A154" s="8" t="s">
        <v>462</v>
      </c>
      <c r="B154" s="8" t="s">
        <v>32</v>
      </c>
      <c r="C154" s="9" t="s">
        <v>463</v>
      </c>
      <c r="D154" s="10">
        <v>1</v>
      </c>
      <c r="E154" s="11" t="s">
        <v>171</v>
      </c>
      <c r="F154" s="12">
        <v>250</v>
      </c>
      <c r="G154" s="13">
        <f>D154*F154</f>
        <v>250</v>
      </c>
      <c r="H154" s="9" t="s">
        <v>464</v>
      </c>
    </row>
    <row r="155" spans="1:8">
      <c r="A155" s="54" t="s">
        <v>465</v>
      </c>
      <c r="B155" s="54"/>
      <c r="C155" s="55"/>
      <c r="D155" s="56"/>
      <c r="E155" s="57"/>
      <c r="F155" s="58"/>
      <c r="G155" s="15">
        <f>SUM(G150:G154)</f>
        <v>1550</v>
      </c>
      <c r="H155" s="14" t="s">
        <v>466</v>
      </c>
    </row>
    <row r="156" spans="1:8">
      <c r="A156" s="8"/>
      <c r="B156" s="8"/>
      <c r="C156" s="9"/>
      <c r="D156" s="16"/>
      <c r="E156" s="11"/>
      <c r="F156" s="13"/>
      <c r="G156" s="13"/>
      <c r="H156" s="9"/>
    </row>
    <row r="157" spans="1:8">
      <c r="A157" s="47" t="s">
        <v>33</v>
      </c>
      <c r="B157" s="48"/>
      <c r="C157" s="49"/>
      <c r="D157" s="50"/>
      <c r="E157" s="51"/>
      <c r="F157" s="52"/>
      <c r="G157" s="52"/>
      <c r="H157" s="53"/>
    </row>
    <row r="158" spans="1:8">
      <c r="A158" s="8" t="s">
        <v>467</v>
      </c>
      <c r="B158" s="8" t="s">
        <v>33</v>
      </c>
      <c r="C158" s="9" t="s">
        <v>468</v>
      </c>
      <c r="D158" s="10">
        <v>1</v>
      </c>
      <c r="E158" s="11" t="s">
        <v>469</v>
      </c>
      <c r="F158" s="12">
        <v>500</v>
      </c>
      <c r="G158" s="13">
        <f t="shared" ref="G158:G170" si="12">D158*F158</f>
        <v>500</v>
      </c>
      <c r="H158" s="9" t="s">
        <v>470</v>
      </c>
    </row>
    <row r="159" spans="1:8">
      <c r="A159" s="8" t="s">
        <v>471</v>
      </c>
      <c r="B159" s="8" t="s">
        <v>33</v>
      </c>
      <c r="C159" s="9" t="s">
        <v>472</v>
      </c>
      <c r="D159" s="10">
        <v>4</v>
      </c>
      <c r="E159" s="11" t="s">
        <v>469</v>
      </c>
      <c r="F159" s="12">
        <v>750</v>
      </c>
      <c r="G159" s="13">
        <f t="shared" si="12"/>
        <v>3000</v>
      </c>
      <c r="H159" s="9" t="s">
        <v>473</v>
      </c>
    </row>
    <row r="160" spans="1:8">
      <c r="A160" s="8" t="s">
        <v>474</v>
      </c>
      <c r="B160" s="8" t="s">
        <v>33</v>
      </c>
      <c r="C160" s="9" t="s">
        <v>475</v>
      </c>
      <c r="D160" s="10">
        <v>0</v>
      </c>
      <c r="E160" s="11" t="s">
        <v>469</v>
      </c>
      <c r="F160" s="12">
        <v>0</v>
      </c>
      <c r="G160" s="13">
        <f t="shared" si="12"/>
        <v>0</v>
      </c>
      <c r="H160" s="9" t="s">
        <v>476</v>
      </c>
    </row>
    <row r="161" spans="1:8">
      <c r="A161" s="8" t="s">
        <v>477</v>
      </c>
      <c r="B161" s="8" t="s">
        <v>33</v>
      </c>
      <c r="C161" s="9" t="s">
        <v>478</v>
      </c>
      <c r="D161" s="10">
        <v>2</v>
      </c>
      <c r="E161" s="11" t="s">
        <v>117</v>
      </c>
      <c r="F161" s="12">
        <v>400</v>
      </c>
      <c r="G161" s="13">
        <f t="shared" si="12"/>
        <v>800</v>
      </c>
      <c r="H161" s="9" t="s">
        <v>479</v>
      </c>
    </row>
    <row r="162" spans="1:8">
      <c r="A162" s="8" t="s">
        <v>480</v>
      </c>
      <c r="B162" s="8" t="s">
        <v>33</v>
      </c>
      <c r="C162" s="9" t="s">
        <v>481</v>
      </c>
      <c r="D162" s="10">
        <v>1</v>
      </c>
      <c r="E162" s="11" t="s">
        <v>113</v>
      </c>
      <c r="F162" s="12">
        <v>1800</v>
      </c>
      <c r="G162" s="13">
        <f t="shared" si="12"/>
        <v>1800</v>
      </c>
      <c r="H162" s="9" t="s">
        <v>482</v>
      </c>
    </row>
    <row r="163" spans="1:8">
      <c r="A163" s="8" t="s">
        <v>483</v>
      </c>
      <c r="B163" s="8" t="s">
        <v>33</v>
      </c>
      <c r="C163" s="9" t="s">
        <v>484</v>
      </c>
      <c r="D163" s="10">
        <v>1</v>
      </c>
      <c r="E163" s="11" t="s">
        <v>113</v>
      </c>
      <c r="F163" s="12">
        <v>300</v>
      </c>
      <c r="G163" s="13">
        <f t="shared" si="12"/>
        <v>300</v>
      </c>
      <c r="H163" s="9" t="s">
        <v>485</v>
      </c>
    </row>
    <row r="164" spans="1:8">
      <c r="A164" s="8" t="s">
        <v>486</v>
      </c>
      <c r="B164" s="8" t="s">
        <v>33</v>
      </c>
      <c r="C164" s="9" t="s">
        <v>487</v>
      </c>
      <c r="D164" s="10">
        <v>1</v>
      </c>
      <c r="E164" s="11" t="s">
        <v>167</v>
      </c>
      <c r="F164" s="12">
        <v>250</v>
      </c>
      <c r="G164" s="13">
        <f t="shared" si="12"/>
        <v>250</v>
      </c>
      <c r="H164" s="9" t="s">
        <v>488</v>
      </c>
    </row>
    <row r="165" spans="1:8">
      <c r="A165" s="8" t="s">
        <v>489</v>
      </c>
      <c r="B165" s="8" t="s">
        <v>33</v>
      </c>
      <c r="C165" s="9" t="s">
        <v>490</v>
      </c>
      <c r="D165" s="10">
        <v>1</v>
      </c>
      <c r="E165" s="11" t="s">
        <v>113</v>
      </c>
      <c r="F165" s="12">
        <v>500</v>
      </c>
      <c r="G165" s="13">
        <f t="shared" si="12"/>
        <v>500</v>
      </c>
      <c r="H165" s="9" t="s">
        <v>491</v>
      </c>
    </row>
    <row r="166" spans="1:8" ht="26">
      <c r="A166" s="8" t="s">
        <v>492</v>
      </c>
      <c r="B166" s="8" t="s">
        <v>33</v>
      </c>
      <c r="C166" s="9" t="s">
        <v>493</v>
      </c>
      <c r="D166" s="10">
        <v>1</v>
      </c>
      <c r="E166" s="11" t="s">
        <v>113</v>
      </c>
      <c r="F166" s="12">
        <v>800</v>
      </c>
      <c r="G166" s="13">
        <f t="shared" si="12"/>
        <v>800</v>
      </c>
      <c r="H166" s="9" t="s">
        <v>494</v>
      </c>
    </row>
    <row r="167" spans="1:8" ht="26">
      <c r="A167" s="8" t="s">
        <v>495</v>
      </c>
      <c r="B167" s="8" t="s">
        <v>33</v>
      </c>
      <c r="C167" s="9" t="s">
        <v>496</v>
      </c>
      <c r="D167" s="10">
        <v>5</v>
      </c>
      <c r="E167" s="11" t="s">
        <v>497</v>
      </c>
      <c r="F167" s="12">
        <v>150</v>
      </c>
      <c r="G167" s="13">
        <f t="shared" si="12"/>
        <v>750</v>
      </c>
      <c r="H167" s="9" t="s">
        <v>498</v>
      </c>
    </row>
    <row r="168" spans="1:8">
      <c r="A168" s="8" t="s">
        <v>499</v>
      </c>
      <c r="B168" s="8" t="s">
        <v>33</v>
      </c>
      <c r="C168" s="9" t="s">
        <v>500</v>
      </c>
      <c r="D168" s="10">
        <v>1</v>
      </c>
      <c r="E168" s="11" t="s">
        <v>113</v>
      </c>
      <c r="F168" s="12">
        <v>250</v>
      </c>
      <c r="G168" s="13">
        <f t="shared" si="12"/>
        <v>250</v>
      </c>
      <c r="H168" s="9" t="s">
        <v>501</v>
      </c>
    </row>
    <row r="169" spans="1:8">
      <c r="A169" s="8" t="s">
        <v>502</v>
      </c>
      <c r="B169" s="8" t="s">
        <v>33</v>
      </c>
      <c r="C169" s="9" t="s">
        <v>503</v>
      </c>
      <c r="D169" s="10">
        <v>1</v>
      </c>
      <c r="E169" s="11" t="s">
        <v>216</v>
      </c>
      <c r="F169" s="12">
        <v>500</v>
      </c>
      <c r="G169" s="13">
        <f t="shared" si="12"/>
        <v>500</v>
      </c>
      <c r="H169" s="9" t="s">
        <v>504</v>
      </c>
    </row>
    <row r="170" spans="1:8">
      <c r="A170" s="8" t="s">
        <v>505</v>
      </c>
      <c r="B170" s="8" t="s">
        <v>33</v>
      </c>
      <c r="C170" s="9" t="s">
        <v>506</v>
      </c>
      <c r="D170" s="10">
        <v>1</v>
      </c>
      <c r="E170" s="11" t="s">
        <v>216</v>
      </c>
      <c r="F170" s="12">
        <v>300</v>
      </c>
      <c r="G170" s="13">
        <f t="shared" si="12"/>
        <v>300</v>
      </c>
      <c r="H170" s="9" t="s">
        <v>507</v>
      </c>
    </row>
    <row r="171" spans="1:8">
      <c r="A171" s="54" t="s">
        <v>508</v>
      </c>
      <c r="B171" s="54"/>
      <c r="C171" s="55"/>
      <c r="D171" s="56"/>
      <c r="E171" s="57"/>
      <c r="F171" s="58"/>
      <c r="G171" s="15">
        <f>SUM(G158:G170)</f>
        <v>9750</v>
      </c>
      <c r="H171" s="14" t="s">
        <v>509</v>
      </c>
    </row>
    <row r="172" spans="1:8">
      <c r="A172" s="8"/>
      <c r="B172" s="8"/>
      <c r="C172" s="9"/>
      <c r="D172" s="16"/>
      <c r="E172" s="11"/>
      <c r="F172" s="13"/>
      <c r="G172" s="13"/>
      <c r="H172" s="9"/>
    </row>
    <row r="173" spans="1:8">
      <c r="A173" s="47" t="s">
        <v>34</v>
      </c>
      <c r="B173" s="48"/>
      <c r="C173" s="49"/>
      <c r="D173" s="50"/>
      <c r="E173" s="51"/>
      <c r="F173" s="52"/>
      <c r="G173" s="52"/>
      <c r="H173" s="53"/>
    </row>
    <row r="174" spans="1:8">
      <c r="A174" s="8" t="s">
        <v>510</v>
      </c>
      <c r="B174" s="8" t="s">
        <v>34</v>
      </c>
      <c r="C174" s="9" t="s">
        <v>511</v>
      </c>
      <c r="D174" s="10">
        <v>1</v>
      </c>
      <c r="E174" s="11" t="s">
        <v>512</v>
      </c>
      <c r="F174" s="12">
        <v>1200</v>
      </c>
      <c r="G174" s="13">
        <f t="shared" ref="G174:G180" si="13">D174*F174</f>
        <v>1200</v>
      </c>
      <c r="H174" s="9" t="s">
        <v>513</v>
      </c>
    </row>
    <row r="175" spans="1:8">
      <c r="A175" s="8" t="s">
        <v>514</v>
      </c>
      <c r="B175" s="8" t="s">
        <v>34</v>
      </c>
      <c r="C175" s="9" t="s">
        <v>515</v>
      </c>
      <c r="D175" s="10">
        <v>1</v>
      </c>
      <c r="E175" s="11" t="s">
        <v>512</v>
      </c>
      <c r="F175" s="12">
        <v>750</v>
      </c>
      <c r="G175" s="13">
        <f t="shared" si="13"/>
        <v>750</v>
      </c>
      <c r="H175" s="9" t="s">
        <v>516</v>
      </c>
    </row>
    <row r="176" spans="1:8" ht="26">
      <c r="A176" s="8" t="s">
        <v>517</v>
      </c>
      <c r="B176" s="8" t="s">
        <v>34</v>
      </c>
      <c r="C176" s="9" t="s">
        <v>518</v>
      </c>
      <c r="D176" s="10">
        <v>1</v>
      </c>
      <c r="E176" s="11" t="s">
        <v>512</v>
      </c>
      <c r="F176" s="12">
        <v>0</v>
      </c>
      <c r="G176" s="13">
        <f t="shared" si="13"/>
        <v>0</v>
      </c>
      <c r="H176" s="9" t="s">
        <v>519</v>
      </c>
    </row>
    <row r="177" spans="1:8">
      <c r="A177" s="8" t="s">
        <v>520</v>
      </c>
      <c r="B177" s="8" t="s">
        <v>34</v>
      </c>
      <c r="C177" s="9" t="s">
        <v>521</v>
      </c>
      <c r="D177" s="10">
        <v>1</v>
      </c>
      <c r="E177" s="11" t="s">
        <v>113</v>
      </c>
      <c r="F177" s="12">
        <v>600</v>
      </c>
      <c r="G177" s="13">
        <f t="shared" si="13"/>
        <v>600</v>
      </c>
      <c r="H177" s="9" t="s">
        <v>522</v>
      </c>
    </row>
    <row r="178" spans="1:8">
      <c r="A178" s="8" t="s">
        <v>523</v>
      </c>
      <c r="B178" s="8" t="s">
        <v>34</v>
      </c>
      <c r="C178" s="9" t="s">
        <v>524</v>
      </c>
      <c r="D178" s="10">
        <v>1</v>
      </c>
      <c r="E178" s="11" t="s">
        <v>171</v>
      </c>
      <c r="F178" s="12">
        <v>500</v>
      </c>
      <c r="G178" s="13">
        <f t="shared" si="13"/>
        <v>500</v>
      </c>
      <c r="H178" s="9" t="s">
        <v>525</v>
      </c>
    </row>
    <row r="179" spans="1:8">
      <c r="A179" s="8" t="s">
        <v>526</v>
      </c>
      <c r="B179" s="8" t="s">
        <v>34</v>
      </c>
      <c r="C179" s="9" t="s">
        <v>527</v>
      </c>
      <c r="D179" s="10">
        <v>1</v>
      </c>
      <c r="E179" s="11" t="s">
        <v>171</v>
      </c>
      <c r="F179" s="12">
        <v>350</v>
      </c>
      <c r="G179" s="13">
        <f t="shared" si="13"/>
        <v>350</v>
      </c>
      <c r="H179" s="9" t="s">
        <v>528</v>
      </c>
    </row>
    <row r="180" spans="1:8" ht="26">
      <c r="A180" s="8" t="s">
        <v>529</v>
      </c>
      <c r="B180" s="8" t="s">
        <v>34</v>
      </c>
      <c r="C180" s="9" t="s">
        <v>530</v>
      </c>
      <c r="D180" s="10">
        <v>1</v>
      </c>
      <c r="E180" s="11" t="s">
        <v>171</v>
      </c>
      <c r="F180" s="12">
        <v>250</v>
      </c>
      <c r="G180" s="13">
        <f t="shared" si="13"/>
        <v>250</v>
      </c>
      <c r="H180" s="9" t="s">
        <v>531</v>
      </c>
    </row>
    <row r="181" spans="1:8">
      <c r="A181" s="54" t="s">
        <v>532</v>
      </c>
      <c r="B181" s="54"/>
      <c r="C181" s="55"/>
      <c r="D181" s="56"/>
      <c r="E181" s="57"/>
      <c r="F181" s="58"/>
      <c r="G181" s="15">
        <f>SUM(G174:G180)</f>
        <v>3650</v>
      </c>
      <c r="H181" s="14" t="s">
        <v>533</v>
      </c>
    </row>
    <row r="182" spans="1:8">
      <c r="A182" s="8"/>
      <c r="B182" s="8"/>
      <c r="C182" s="9"/>
      <c r="D182" s="16"/>
      <c r="E182" s="11"/>
      <c r="F182" s="13"/>
      <c r="G182" s="13"/>
      <c r="H182" s="9"/>
    </row>
    <row r="183" spans="1:8">
      <c r="A183" s="59" t="s">
        <v>35</v>
      </c>
      <c r="B183" s="59"/>
      <c r="C183" s="60"/>
      <c r="D183" s="61"/>
      <c r="E183" s="62"/>
      <c r="F183" s="63"/>
      <c r="G183" s="63"/>
      <c r="H183" s="60"/>
    </row>
    <row r="184" spans="1:8" ht="26">
      <c r="A184" s="8" t="s">
        <v>534</v>
      </c>
      <c r="B184" s="8" t="s">
        <v>35</v>
      </c>
      <c r="C184" s="9" t="s">
        <v>535</v>
      </c>
      <c r="D184" s="10">
        <v>0.22</v>
      </c>
      <c r="E184" s="11" t="s">
        <v>536</v>
      </c>
      <c r="F184" s="13">
        <f>SUM(G28,G29,G30,G31,G32,G33)</f>
        <v>5250</v>
      </c>
      <c r="G184" s="13">
        <f>D184*F184</f>
        <v>1155</v>
      </c>
      <c r="H184" s="9" t="s">
        <v>537</v>
      </c>
    </row>
    <row r="185" spans="1:8" ht="26">
      <c r="A185" s="8" t="s">
        <v>538</v>
      </c>
      <c r="B185" s="8" t="s">
        <v>35</v>
      </c>
      <c r="C185" s="9" t="s">
        <v>539</v>
      </c>
      <c r="D185" s="10">
        <v>0.15</v>
      </c>
      <c r="E185" s="11" t="s">
        <v>540</v>
      </c>
      <c r="F185" s="13">
        <f>SUM(G13,G21,G22,G23,G38,G39,G40,G41,G42,G43,G44,G48,G49,G50,G61,G69,G70,G71,G96,G101,G106,G110,G111,G112,G119,G120,G121,G122,G131,G132)</f>
        <v>25375</v>
      </c>
      <c r="G185" s="13">
        <f>D185*F185</f>
        <v>3806.25</v>
      </c>
      <c r="H185" s="9" t="s">
        <v>541</v>
      </c>
    </row>
    <row r="186" spans="1:8">
      <c r="A186" s="64" t="s">
        <v>542</v>
      </c>
      <c r="B186" s="64"/>
      <c r="C186" s="65"/>
      <c r="D186" s="66"/>
      <c r="E186" s="67"/>
      <c r="F186" s="68"/>
      <c r="G186" s="18">
        <f>SUM(G184:G185)</f>
        <v>4961.25</v>
      </c>
      <c r="H186" s="17" t="s">
        <v>543</v>
      </c>
    </row>
    <row r="187" spans="1:8">
      <c r="A187" s="8"/>
      <c r="B187" s="8"/>
      <c r="C187" s="9"/>
      <c r="D187" s="16"/>
      <c r="E187" s="11"/>
      <c r="F187" s="13"/>
      <c r="G187" s="13"/>
      <c r="H187" s="9"/>
    </row>
    <row r="188" spans="1:8">
      <c r="A188" s="59" t="s">
        <v>36</v>
      </c>
      <c r="B188" s="59"/>
      <c r="C188" s="60"/>
      <c r="D188" s="61"/>
      <c r="E188" s="62"/>
      <c r="F188" s="63"/>
      <c r="G188" s="63"/>
      <c r="H188" s="60"/>
    </row>
    <row r="189" spans="1:8" ht="39">
      <c r="A189" s="8" t="s">
        <v>544</v>
      </c>
      <c r="B189" s="8" t="s">
        <v>36</v>
      </c>
      <c r="C189" s="9" t="s">
        <v>545</v>
      </c>
      <c r="D189" s="10">
        <v>0</v>
      </c>
      <c r="E189" s="11" t="s">
        <v>546</v>
      </c>
      <c r="F189" s="13">
        <f>SUM(G16,G25,G35,G45,G55,G66,G77,G93,G103,G116,G128,G136,G147,G155,G171,G181,G186)</f>
        <v>73446.25</v>
      </c>
      <c r="G189" s="13">
        <f>D189*F189</f>
        <v>0</v>
      </c>
      <c r="H189" s="9" t="s">
        <v>547</v>
      </c>
    </row>
    <row r="190" spans="1:8">
      <c r="A190" s="64" t="s">
        <v>548</v>
      </c>
      <c r="B190" s="64"/>
      <c r="C190" s="65"/>
      <c r="D190" s="66"/>
      <c r="E190" s="67"/>
      <c r="F190" s="68"/>
      <c r="G190" s="18">
        <f>SUM(G189:G189)</f>
        <v>0</v>
      </c>
      <c r="H190" s="17" t="s">
        <v>549</v>
      </c>
    </row>
    <row r="191" spans="1:8">
      <c r="A191" s="8"/>
      <c r="B191" s="8"/>
      <c r="C191" s="9"/>
      <c r="D191" s="16"/>
      <c r="E191" s="11"/>
      <c r="F191" s="13"/>
      <c r="G191" s="13"/>
      <c r="H191" s="9"/>
    </row>
    <row r="192" spans="1:8">
      <c r="A192" s="59" t="s">
        <v>17</v>
      </c>
      <c r="B192" s="59"/>
      <c r="C192" s="60"/>
      <c r="D192" s="61"/>
      <c r="E192" s="62"/>
      <c r="F192" s="63"/>
      <c r="G192" s="63"/>
      <c r="H192" s="60"/>
    </row>
    <row r="193" spans="1:8" ht="26">
      <c r="A193" s="8" t="s">
        <v>550</v>
      </c>
      <c r="B193" s="8" t="s">
        <v>17</v>
      </c>
      <c r="C193" s="9" t="s">
        <v>551</v>
      </c>
      <c r="D193" s="10">
        <v>0.05</v>
      </c>
      <c r="E193" s="11" t="s">
        <v>552</v>
      </c>
      <c r="F193" s="13">
        <f>SUM(G16,G25,G35,G45,G55,G66,G77,G93,G103,G116,G128,G136,G147,G155,G171,G181,G186,G190)</f>
        <v>73446.25</v>
      </c>
      <c r="G193" s="13">
        <f>D193*F193</f>
        <v>3672.3125</v>
      </c>
      <c r="H193" s="9" t="s">
        <v>553</v>
      </c>
    </row>
    <row r="194" spans="1:8">
      <c r="A194" s="64" t="s">
        <v>554</v>
      </c>
      <c r="B194" s="64"/>
      <c r="C194" s="65"/>
      <c r="D194" s="66"/>
      <c r="E194" s="67"/>
      <c r="F194" s="68"/>
      <c r="G194" s="18">
        <f>SUM(G193:G193)</f>
        <v>3672.3125</v>
      </c>
      <c r="H194" s="17" t="s">
        <v>555</v>
      </c>
    </row>
    <row r="195" spans="1:8">
      <c r="A195" s="8"/>
      <c r="B195" s="8"/>
      <c r="C195" s="9"/>
      <c r="D195" s="16"/>
      <c r="E195" s="11"/>
      <c r="F195" s="13"/>
      <c r="G195" s="13"/>
      <c r="H195" s="9"/>
    </row>
    <row r="196" spans="1:8" ht="26">
      <c r="A196" s="69" t="s">
        <v>556</v>
      </c>
      <c r="B196" s="70"/>
      <c r="C196" s="71"/>
      <c r="D196" s="72"/>
      <c r="E196" s="73"/>
      <c r="F196" s="74"/>
      <c r="G196" s="19">
        <f>SUM(G16,G25,G35,G45,G55,G66,G77,G93,G103,G116,G128,G136,G147,G155,G171,G181,G186,G190,G194)</f>
        <v>77118.5625</v>
      </c>
      <c r="H196" s="20" t="s">
        <v>557</v>
      </c>
    </row>
  </sheetData>
  <mergeCells count="47">
    <mergeCell ref="A194:F194"/>
    <mergeCell ref="A196:F196"/>
    <mergeCell ref="A183:H183"/>
    <mergeCell ref="A186:F186"/>
    <mergeCell ref="A188:H188"/>
    <mergeCell ref="A190:F190"/>
    <mergeCell ref="A192:H192"/>
    <mergeCell ref="A155:F155"/>
    <mergeCell ref="A157:H157"/>
    <mergeCell ref="A171:F171"/>
    <mergeCell ref="A173:H173"/>
    <mergeCell ref="A181:F181"/>
    <mergeCell ref="A130:H130"/>
    <mergeCell ref="A136:F136"/>
    <mergeCell ref="A138:H138"/>
    <mergeCell ref="A147:F147"/>
    <mergeCell ref="A149:H149"/>
    <mergeCell ref="A103:F103"/>
    <mergeCell ref="A105:H105"/>
    <mergeCell ref="A116:F116"/>
    <mergeCell ref="A118:H118"/>
    <mergeCell ref="A128:F128"/>
    <mergeCell ref="A68:H68"/>
    <mergeCell ref="A77:F77"/>
    <mergeCell ref="A79:H79"/>
    <mergeCell ref="A93:F93"/>
    <mergeCell ref="A95:H95"/>
    <mergeCell ref="A45:F45"/>
    <mergeCell ref="A47:H47"/>
    <mergeCell ref="A55:F55"/>
    <mergeCell ref="A57:H57"/>
    <mergeCell ref="A66:F66"/>
    <mergeCell ref="A18:H18"/>
    <mergeCell ref="A25:F25"/>
    <mergeCell ref="A27:H27"/>
    <mergeCell ref="A35:F35"/>
    <mergeCell ref="A37:H37"/>
    <mergeCell ref="C6:H6"/>
    <mergeCell ref="G3:H3"/>
    <mergeCell ref="A7:H7"/>
    <mergeCell ref="A9:H9"/>
    <mergeCell ref="A16:F16"/>
    <mergeCell ref="A1:H1"/>
    <mergeCell ref="C2:H2"/>
    <mergeCell ref="C3:F3"/>
    <mergeCell ref="C4:H4"/>
    <mergeCell ref="C5:H5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6"/>
  <sheetViews>
    <sheetView showGridLines="0" workbookViewId="0">
      <selection sqref="A1:H1"/>
    </sheetView>
  </sheetViews>
  <sheetFormatPr defaultRowHeight="14"/>
  <cols>
    <col min="1" max="1" width="11" customWidth="1"/>
    <col min="2" max="2" width="25" customWidth="1"/>
    <col min="3" max="3" width="44" customWidth="1"/>
    <col min="4" max="4" width="11" customWidth="1"/>
    <col min="5" max="5" width="14" customWidth="1"/>
    <col min="6" max="7" width="15" customWidth="1"/>
    <col min="8" max="8" width="54" customWidth="1"/>
  </cols>
  <sheetData>
    <row r="1" spans="1:8" ht="30" customHeight="1">
      <c r="A1" s="43" t="s">
        <v>558</v>
      </c>
      <c r="B1" s="43"/>
      <c r="C1" s="43"/>
      <c r="D1" s="43"/>
      <c r="E1" s="43"/>
      <c r="F1" s="43"/>
      <c r="G1" s="43"/>
      <c r="H1" s="43"/>
    </row>
    <row r="2" spans="1:8">
      <c r="A2" s="4" t="s">
        <v>93</v>
      </c>
      <c r="B2" s="4" t="s">
        <v>4</v>
      </c>
      <c r="C2" s="44" t="s">
        <v>4</v>
      </c>
      <c r="D2" s="44"/>
      <c r="E2" s="44"/>
      <c r="F2" s="44"/>
      <c r="G2" s="44"/>
      <c r="H2" s="44"/>
    </row>
    <row r="3" spans="1:8">
      <c r="A3" s="4" t="s">
        <v>94</v>
      </c>
      <c r="B3" s="4"/>
      <c r="C3" s="45">
        <f>G196</f>
        <v>259899.5465</v>
      </c>
      <c r="D3" s="44"/>
      <c r="E3" s="44"/>
      <c r="F3" s="44"/>
      <c r="G3" s="44" t="s">
        <v>95</v>
      </c>
      <c r="H3" s="44"/>
    </row>
    <row r="4" spans="1:8" ht="39">
      <c r="A4" s="4" t="s">
        <v>96</v>
      </c>
      <c r="B4" s="4" t="s">
        <v>559</v>
      </c>
      <c r="C4" s="44" t="s">
        <v>560</v>
      </c>
      <c r="D4" s="44"/>
      <c r="E4" s="44"/>
      <c r="F4" s="44"/>
      <c r="G4" s="44"/>
      <c r="H4" s="44"/>
    </row>
    <row r="5" spans="1:8" ht="39">
      <c r="A5" s="4" t="s">
        <v>99</v>
      </c>
      <c r="B5" s="4" t="s">
        <v>561</v>
      </c>
      <c r="C5" s="44" t="s">
        <v>561</v>
      </c>
      <c r="D5" s="44"/>
      <c r="E5" s="44"/>
      <c r="F5" s="44"/>
      <c r="G5" s="44"/>
      <c r="H5" s="44"/>
    </row>
    <row r="6" spans="1:8" ht="65">
      <c r="A6" s="4" t="s">
        <v>101</v>
      </c>
      <c r="B6" s="4" t="s">
        <v>562</v>
      </c>
      <c r="C6" s="44" t="s">
        <v>562</v>
      </c>
      <c r="D6" s="44"/>
      <c r="E6" s="44"/>
      <c r="F6" s="44"/>
      <c r="G6" s="44"/>
      <c r="H6" s="44"/>
    </row>
    <row r="7" spans="1:8">
      <c r="A7" s="46" t="s">
        <v>103</v>
      </c>
      <c r="B7" s="46"/>
      <c r="C7" s="46"/>
      <c r="D7" s="46"/>
      <c r="E7" s="46"/>
      <c r="F7" s="46"/>
      <c r="G7" s="46"/>
      <c r="H7" s="46"/>
    </row>
    <row r="8" spans="1:8" ht="28" customHeight="1">
      <c r="A8" s="5" t="s">
        <v>104</v>
      </c>
      <c r="B8" s="6" t="s">
        <v>18</v>
      </c>
      <c r="C8" s="6" t="s">
        <v>105</v>
      </c>
      <c r="D8" s="6" t="s">
        <v>106</v>
      </c>
      <c r="E8" s="6" t="s">
        <v>107</v>
      </c>
      <c r="F8" s="6" t="s">
        <v>108</v>
      </c>
      <c r="G8" s="6" t="s">
        <v>109</v>
      </c>
      <c r="H8" s="7" t="s">
        <v>110</v>
      </c>
    </row>
    <row r="9" spans="1:8">
      <c r="A9" s="47" t="s">
        <v>19</v>
      </c>
      <c r="B9" s="48"/>
      <c r="C9" s="49"/>
      <c r="D9" s="50"/>
      <c r="E9" s="51"/>
      <c r="F9" s="52"/>
      <c r="G9" s="52"/>
      <c r="H9" s="53"/>
    </row>
    <row r="10" spans="1:8">
      <c r="A10" s="8" t="s">
        <v>111</v>
      </c>
      <c r="B10" s="8" t="s">
        <v>19</v>
      </c>
      <c r="C10" s="9" t="s">
        <v>112</v>
      </c>
      <c r="D10" s="10">
        <v>1</v>
      </c>
      <c r="E10" s="11" t="s">
        <v>113</v>
      </c>
      <c r="F10" s="12">
        <v>1000</v>
      </c>
      <c r="G10" s="13">
        <f t="shared" ref="G10:G15" si="0">D10*F10</f>
        <v>1000</v>
      </c>
      <c r="H10" s="9" t="s">
        <v>114</v>
      </c>
    </row>
    <row r="11" spans="1:8">
      <c r="A11" s="8" t="s">
        <v>115</v>
      </c>
      <c r="B11" s="8" t="s">
        <v>19</v>
      </c>
      <c r="C11" s="9" t="s">
        <v>116</v>
      </c>
      <c r="D11" s="10">
        <v>4</v>
      </c>
      <c r="E11" s="11" t="s">
        <v>117</v>
      </c>
      <c r="F11" s="12">
        <v>500</v>
      </c>
      <c r="G11" s="13">
        <f t="shared" si="0"/>
        <v>2000</v>
      </c>
      <c r="H11" s="9" t="s">
        <v>118</v>
      </c>
    </row>
    <row r="12" spans="1:8">
      <c r="A12" s="8" t="s">
        <v>119</v>
      </c>
      <c r="B12" s="8" t="s">
        <v>19</v>
      </c>
      <c r="C12" s="9" t="s">
        <v>120</v>
      </c>
      <c r="D12" s="10">
        <v>2</v>
      </c>
      <c r="E12" s="11" t="s">
        <v>117</v>
      </c>
      <c r="F12" s="12">
        <v>450</v>
      </c>
      <c r="G12" s="13">
        <f t="shared" si="0"/>
        <v>900</v>
      </c>
      <c r="H12" s="9" t="s">
        <v>121</v>
      </c>
    </row>
    <row r="13" spans="1:8">
      <c r="A13" s="8" t="s">
        <v>122</v>
      </c>
      <c r="B13" s="8" t="s">
        <v>19</v>
      </c>
      <c r="C13" s="9" t="s">
        <v>123</v>
      </c>
      <c r="D13" s="10">
        <v>3</v>
      </c>
      <c r="E13" s="11" t="s">
        <v>117</v>
      </c>
      <c r="F13" s="12">
        <v>450</v>
      </c>
      <c r="G13" s="13">
        <f t="shared" si="0"/>
        <v>1350</v>
      </c>
      <c r="H13" s="9" t="s">
        <v>124</v>
      </c>
    </row>
    <row r="14" spans="1:8">
      <c r="A14" s="8" t="s">
        <v>125</v>
      </c>
      <c r="B14" s="8" t="s">
        <v>19</v>
      </c>
      <c r="C14" s="9" t="s">
        <v>126</v>
      </c>
      <c r="D14" s="10">
        <v>1</v>
      </c>
      <c r="E14" s="11" t="s">
        <v>113</v>
      </c>
      <c r="F14" s="12">
        <v>750</v>
      </c>
      <c r="G14" s="13">
        <f t="shared" si="0"/>
        <v>750</v>
      </c>
      <c r="H14" s="9" t="s">
        <v>127</v>
      </c>
    </row>
    <row r="15" spans="1:8">
      <c r="A15" s="8" t="s">
        <v>128</v>
      </c>
      <c r="B15" s="8" t="s">
        <v>19</v>
      </c>
      <c r="C15" s="9" t="s">
        <v>129</v>
      </c>
      <c r="D15" s="10">
        <v>1</v>
      </c>
      <c r="E15" s="11" t="s">
        <v>113</v>
      </c>
      <c r="F15" s="12">
        <v>1250</v>
      </c>
      <c r="G15" s="13">
        <f t="shared" si="0"/>
        <v>1250</v>
      </c>
      <c r="H15" s="9" t="s">
        <v>130</v>
      </c>
    </row>
    <row r="16" spans="1:8">
      <c r="A16" s="54" t="s">
        <v>131</v>
      </c>
      <c r="B16" s="54"/>
      <c r="C16" s="55"/>
      <c r="D16" s="56"/>
      <c r="E16" s="57"/>
      <c r="F16" s="58"/>
      <c r="G16" s="15">
        <f>SUM(G10:G15)</f>
        <v>7250</v>
      </c>
      <c r="H16" s="14" t="s">
        <v>132</v>
      </c>
    </row>
    <row r="17" spans="1:8">
      <c r="A17" s="8"/>
      <c r="B17" s="8"/>
      <c r="C17" s="9"/>
      <c r="D17" s="16"/>
      <c r="E17" s="11"/>
      <c r="F17" s="13"/>
      <c r="G17" s="13"/>
      <c r="H17" s="9"/>
    </row>
    <row r="18" spans="1:8">
      <c r="A18" s="47" t="s">
        <v>20</v>
      </c>
      <c r="B18" s="48"/>
      <c r="C18" s="49"/>
      <c r="D18" s="50"/>
      <c r="E18" s="51"/>
      <c r="F18" s="52"/>
      <c r="G18" s="52"/>
      <c r="H18" s="53"/>
    </row>
    <row r="19" spans="1:8">
      <c r="A19" s="8" t="s">
        <v>133</v>
      </c>
      <c r="B19" s="8" t="s">
        <v>20</v>
      </c>
      <c r="C19" s="9" t="s">
        <v>134</v>
      </c>
      <c r="D19" s="10">
        <v>1</v>
      </c>
      <c r="E19" s="11" t="s">
        <v>113</v>
      </c>
      <c r="F19" s="12">
        <v>4000</v>
      </c>
      <c r="G19" s="13">
        <f t="shared" ref="G19:G24" si="1">D19*F19</f>
        <v>4000</v>
      </c>
      <c r="H19" s="9" t="s">
        <v>135</v>
      </c>
    </row>
    <row r="20" spans="1:8">
      <c r="A20" s="8" t="s">
        <v>136</v>
      </c>
      <c r="B20" s="8" t="s">
        <v>20</v>
      </c>
      <c r="C20" s="9" t="s">
        <v>137</v>
      </c>
      <c r="D20" s="10">
        <v>1</v>
      </c>
      <c r="E20" s="11" t="s">
        <v>113</v>
      </c>
      <c r="F20" s="12">
        <v>5500</v>
      </c>
      <c r="G20" s="13">
        <f t="shared" si="1"/>
        <v>5500</v>
      </c>
      <c r="H20" s="9" t="s">
        <v>138</v>
      </c>
    </row>
    <row r="21" spans="1:8">
      <c r="A21" s="8" t="s">
        <v>139</v>
      </c>
      <c r="B21" s="8" t="s">
        <v>20</v>
      </c>
      <c r="C21" s="9" t="s">
        <v>140</v>
      </c>
      <c r="D21" s="10">
        <v>13</v>
      </c>
      <c r="E21" s="11" t="s">
        <v>117</v>
      </c>
      <c r="F21" s="12">
        <v>475</v>
      </c>
      <c r="G21" s="13">
        <f t="shared" si="1"/>
        <v>6175</v>
      </c>
      <c r="H21" s="9" t="s">
        <v>141</v>
      </c>
    </row>
    <row r="22" spans="1:8">
      <c r="A22" s="8" t="s">
        <v>142</v>
      </c>
      <c r="B22" s="8" t="s">
        <v>20</v>
      </c>
      <c r="C22" s="9" t="s">
        <v>143</v>
      </c>
      <c r="D22" s="10">
        <v>8</v>
      </c>
      <c r="E22" s="11" t="s">
        <v>117</v>
      </c>
      <c r="F22" s="12">
        <v>500</v>
      </c>
      <c r="G22" s="13">
        <f t="shared" si="1"/>
        <v>4000</v>
      </c>
      <c r="H22" s="9" t="s">
        <v>144</v>
      </c>
    </row>
    <row r="23" spans="1:8">
      <c r="A23" s="8" t="s">
        <v>145</v>
      </c>
      <c r="B23" s="8" t="s">
        <v>20</v>
      </c>
      <c r="C23" s="9" t="s">
        <v>146</v>
      </c>
      <c r="D23" s="10">
        <v>10</v>
      </c>
      <c r="E23" s="11" t="s">
        <v>117</v>
      </c>
      <c r="F23" s="12">
        <v>300</v>
      </c>
      <c r="G23" s="13">
        <f t="shared" si="1"/>
        <v>3000</v>
      </c>
      <c r="H23" s="9" t="s">
        <v>147</v>
      </c>
    </row>
    <row r="24" spans="1:8">
      <c r="A24" s="8" t="s">
        <v>148</v>
      </c>
      <c r="B24" s="8" t="s">
        <v>20</v>
      </c>
      <c r="C24" s="9" t="s">
        <v>149</v>
      </c>
      <c r="D24" s="10">
        <v>1</v>
      </c>
      <c r="E24" s="11" t="s">
        <v>113</v>
      </c>
      <c r="F24" s="12">
        <v>1500</v>
      </c>
      <c r="G24" s="13">
        <f t="shared" si="1"/>
        <v>1500</v>
      </c>
      <c r="H24" s="9" t="s">
        <v>150</v>
      </c>
    </row>
    <row r="25" spans="1:8">
      <c r="A25" s="54" t="s">
        <v>151</v>
      </c>
      <c r="B25" s="54"/>
      <c r="C25" s="55"/>
      <c r="D25" s="56"/>
      <c r="E25" s="57"/>
      <c r="F25" s="58"/>
      <c r="G25" s="15">
        <f>SUM(G19:G24)</f>
        <v>24175</v>
      </c>
      <c r="H25" s="14" t="s">
        <v>152</v>
      </c>
    </row>
    <row r="26" spans="1:8">
      <c r="A26" s="8"/>
      <c r="B26" s="8"/>
      <c r="C26" s="9"/>
      <c r="D26" s="16"/>
      <c r="E26" s="11"/>
      <c r="F26" s="13"/>
      <c r="G26" s="13"/>
      <c r="H26" s="9"/>
    </row>
    <row r="27" spans="1:8">
      <c r="A27" s="47" t="s">
        <v>21</v>
      </c>
      <c r="B27" s="48"/>
      <c r="C27" s="49"/>
      <c r="D27" s="50"/>
      <c r="E27" s="51"/>
      <c r="F27" s="52"/>
      <c r="G27" s="52"/>
      <c r="H27" s="53"/>
    </row>
    <row r="28" spans="1:8">
      <c r="A28" s="8" t="s">
        <v>153</v>
      </c>
      <c r="B28" s="8" t="s">
        <v>21</v>
      </c>
      <c r="C28" s="9" t="s">
        <v>154</v>
      </c>
      <c r="D28" s="10">
        <v>3</v>
      </c>
      <c r="E28" s="11" t="s">
        <v>117</v>
      </c>
      <c r="F28" s="12">
        <v>350</v>
      </c>
      <c r="G28" s="13">
        <f t="shared" ref="G28:G34" si="2">D28*F28</f>
        <v>1050</v>
      </c>
      <c r="H28" s="9" t="s">
        <v>155</v>
      </c>
    </row>
    <row r="29" spans="1:8">
      <c r="A29" s="8" t="s">
        <v>156</v>
      </c>
      <c r="B29" s="8" t="s">
        <v>21</v>
      </c>
      <c r="C29" s="9" t="s">
        <v>157</v>
      </c>
      <c r="D29" s="10">
        <v>5</v>
      </c>
      <c r="E29" s="11" t="s">
        <v>117</v>
      </c>
      <c r="F29" s="12">
        <v>500</v>
      </c>
      <c r="G29" s="13">
        <f t="shared" si="2"/>
        <v>2500</v>
      </c>
      <c r="H29" s="9" t="s">
        <v>158</v>
      </c>
    </row>
    <row r="30" spans="1:8">
      <c r="A30" s="8" t="s">
        <v>159</v>
      </c>
      <c r="B30" s="8" t="s">
        <v>21</v>
      </c>
      <c r="C30" s="9" t="s">
        <v>160</v>
      </c>
      <c r="D30" s="10">
        <v>3</v>
      </c>
      <c r="E30" s="11" t="s">
        <v>117</v>
      </c>
      <c r="F30" s="12">
        <v>325</v>
      </c>
      <c r="G30" s="13">
        <f t="shared" si="2"/>
        <v>975</v>
      </c>
      <c r="H30" s="9" t="s">
        <v>161</v>
      </c>
    </row>
    <row r="31" spans="1:8">
      <c r="A31" s="8" t="s">
        <v>162</v>
      </c>
      <c r="B31" s="8" t="s">
        <v>21</v>
      </c>
      <c r="C31" s="9" t="s">
        <v>163</v>
      </c>
      <c r="D31" s="10">
        <v>5</v>
      </c>
      <c r="E31" s="11" t="s">
        <v>117</v>
      </c>
      <c r="F31" s="12">
        <v>450</v>
      </c>
      <c r="G31" s="13">
        <f t="shared" si="2"/>
        <v>2250</v>
      </c>
      <c r="H31" s="9" t="s">
        <v>164</v>
      </c>
    </row>
    <row r="32" spans="1:8">
      <c r="A32" s="8" t="s">
        <v>165</v>
      </c>
      <c r="B32" s="8" t="s">
        <v>21</v>
      </c>
      <c r="C32" s="9" t="s">
        <v>166</v>
      </c>
      <c r="D32" s="10">
        <v>2</v>
      </c>
      <c r="E32" s="11" t="s">
        <v>167</v>
      </c>
      <c r="F32" s="12">
        <v>250</v>
      </c>
      <c r="G32" s="13">
        <f t="shared" si="2"/>
        <v>500</v>
      </c>
      <c r="H32" s="9" t="s">
        <v>168</v>
      </c>
    </row>
    <row r="33" spans="1:8">
      <c r="A33" s="8" t="s">
        <v>169</v>
      </c>
      <c r="B33" s="8" t="s">
        <v>21</v>
      </c>
      <c r="C33" s="9" t="s">
        <v>170</v>
      </c>
      <c r="D33" s="10">
        <v>1</v>
      </c>
      <c r="E33" s="11" t="s">
        <v>171</v>
      </c>
      <c r="F33" s="12">
        <v>1000</v>
      </c>
      <c r="G33" s="13">
        <f t="shared" si="2"/>
        <v>1000</v>
      </c>
      <c r="H33" s="9" t="s">
        <v>172</v>
      </c>
    </row>
    <row r="34" spans="1:8">
      <c r="A34" s="8" t="s">
        <v>173</v>
      </c>
      <c r="B34" s="8" t="s">
        <v>21</v>
      </c>
      <c r="C34" s="9" t="s">
        <v>174</v>
      </c>
      <c r="D34" s="10">
        <v>1</v>
      </c>
      <c r="E34" s="11" t="s">
        <v>171</v>
      </c>
      <c r="F34" s="12">
        <v>400</v>
      </c>
      <c r="G34" s="13">
        <f t="shared" si="2"/>
        <v>400</v>
      </c>
      <c r="H34" s="9" t="s">
        <v>175</v>
      </c>
    </row>
    <row r="35" spans="1:8">
      <c r="A35" s="54" t="s">
        <v>176</v>
      </c>
      <c r="B35" s="54"/>
      <c r="C35" s="55"/>
      <c r="D35" s="56"/>
      <c r="E35" s="57"/>
      <c r="F35" s="58"/>
      <c r="G35" s="15">
        <f>SUM(G28:G34)</f>
        <v>8675</v>
      </c>
      <c r="H35" s="14" t="s">
        <v>177</v>
      </c>
    </row>
    <row r="36" spans="1:8">
      <c r="A36" s="8"/>
      <c r="B36" s="8"/>
      <c r="C36" s="9"/>
      <c r="D36" s="16"/>
      <c r="E36" s="11"/>
      <c r="F36" s="13"/>
      <c r="G36" s="13"/>
      <c r="H36" s="9"/>
    </row>
    <row r="37" spans="1:8">
      <c r="A37" s="47" t="s">
        <v>22</v>
      </c>
      <c r="B37" s="48"/>
      <c r="C37" s="49"/>
      <c r="D37" s="50"/>
      <c r="E37" s="51"/>
      <c r="F37" s="52"/>
      <c r="G37" s="52"/>
      <c r="H37" s="53"/>
    </row>
    <row r="38" spans="1:8">
      <c r="A38" s="8" t="s">
        <v>178</v>
      </c>
      <c r="B38" s="8" t="s">
        <v>22</v>
      </c>
      <c r="C38" s="9" t="s">
        <v>179</v>
      </c>
      <c r="D38" s="10">
        <v>5</v>
      </c>
      <c r="E38" s="11" t="s">
        <v>117</v>
      </c>
      <c r="F38" s="12">
        <v>425</v>
      </c>
      <c r="G38" s="13">
        <f t="shared" ref="G38:G44" si="3">D38*F38</f>
        <v>2125</v>
      </c>
      <c r="H38" s="9" t="s">
        <v>180</v>
      </c>
    </row>
    <row r="39" spans="1:8">
      <c r="A39" s="8" t="s">
        <v>181</v>
      </c>
      <c r="B39" s="8" t="s">
        <v>22</v>
      </c>
      <c r="C39" s="9" t="s">
        <v>182</v>
      </c>
      <c r="D39" s="10">
        <v>5</v>
      </c>
      <c r="E39" s="11" t="s">
        <v>117</v>
      </c>
      <c r="F39" s="12">
        <v>300</v>
      </c>
      <c r="G39" s="13">
        <f t="shared" si="3"/>
        <v>1500</v>
      </c>
      <c r="H39" s="9" t="s">
        <v>183</v>
      </c>
    </row>
    <row r="40" spans="1:8">
      <c r="A40" s="8" t="s">
        <v>184</v>
      </c>
      <c r="B40" s="8" t="s">
        <v>22</v>
      </c>
      <c r="C40" s="9" t="s">
        <v>185</v>
      </c>
      <c r="D40" s="10">
        <v>15</v>
      </c>
      <c r="E40" s="11" t="s">
        <v>186</v>
      </c>
      <c r="F40" s="12">
        <v>200</v>
      </c>
      <c r="G40" s="13">
        <f t="shared" si="3"/>
        <v>3000</v>
      </c>
      <c r="H40" s="9" t="s">
        <v>187</v>
      </c>
    </row>
    <row r="41" spans="1:8">
      <c r="A41" s="8" t="s">
        <v>188</v>
      </c>
      <c r="B41" s="8" t="s">
        <v>22</v>
      </c>
      <c r="C41" s="9" t="s">
        <v>189</v>
      </c>
      <c r="D41" s="10">
        <v>5</v>
      </c>
      <c r="E41" s="11" t="s">
        <v>117</v>
      </c>
      <c r="F41" s="12">
        <v>400</v>
      </c>
      <c r="G41" s="13">
        <f t="shared" si="3"/>
        <v>2000</v>
      </c>
      <c r="H41" s="9" t="s">
        <v>190</v>
      </c>
    </row>
    <row r="42" spans="1:8">
      <c r="A42" s="8" t="s">
        <v>191</v>
      </c>
      <c r="B42" s="8" t="s">
        <v>22</v>
      </c>
      <c r="C42" s="9" t="s">
        <v>192</v>
      </c>
      <c r="D42" s="10">
        <v>2</v>
      </c>
      <c r="E42" s="11" t="s">
        <v>117</v>
      </c>
      <c r="F42" s="12">
        <v>450</v>
      </c>
      <c r="G42" s="13">
        <f t="shared" si="3"/>
        <v>900</v>
      </c>
      <c r="H42" s="9" t="s">
        <v>193</v>
      </c>
    </row>
    <row r="43" spans="1:8">
      <c r="A43" s="8" t="s">
        <v>194</v>
      </c>
      <c r="B43" s="8" t="s">
        <v>22</v>
      </c>
      <c r="C43" s="9" t="s">
        <v>195</v>
      </c>
      <c r="D43" s="10">
        <v>1</v>
      </c>
      <c r="E43" s="11" t="s">
        <v>117</v>
      </c>
      <c r="F43" s="12">
        <v>350</v>
      </c>
      <c r="G43" s="13">
        <f t="shared" si="3"/>
        <v>350</v>
      </c>
      <c r="H43" s="9" t="s">
        <v>196</v>
      </c>
    </row>
    <row r="44" spans="1:8">
      <c r="A44" s="8" t="s">
        <v>197</v>
      </c>
      <c r="B44" s="8" t="s">
        <v>22</v>
      </c>
      <c r="C44" s="9" t="s">
        <v>198</v>
      </c>
      <c r="D44" s="10">
        <v>1</v>
      </c>
      <c r="E44" s="11" t="s">
        <v>171</v>
      </c>
      <c r="F44" s="12">
        <v>3000</v>
      </c>
      <c r="G44" s="13">
        <f t="shared" si="3"/>
        <v>3000</v>
      </c>
      <c r="H44" s="9" t="s">
        <v>199</v>
      </c>
    </row>
    <row r="45" spans="1:8">
      <c r="A45" s="54" t="s">
        <v>200</v>
      </c>
      <c r="B45" s="54"/>
      <c r="C45" s="55"/>
      <c r="D45" s="56"/>
      <c r="E45" s="57"/>
      <c r="F45" s="58"/>
      <c r="G45" s="15">
        <f>SUM(G38:G44)</f>
        <v>12875</v>
      </c>
      <c r="H45" s="14" t="s">
        <v>201</v>
      </c>
    </row>
    <row r="46" spans="1:8">
      <c r="A46" s="8"/>
      <c r="B46" s="8"/>
      <c r="C46" s="9"/>
      <c r="D46" s="16"/>
      <c r="E46" s="11"/>
      <c r="F46" s="13"/>
      <c r="G46" s="13"/>
      <c r="H46" s="9"/>
    </row>
    <row r="47" spans="1:8">
      <c r="A47" s="47" t="s">
        <v>23</v>
      </c>
      <c r="B47" s="48"/>
      <c r="C47" s="49"/>
      <c r="D47" s="50"/>
      <c r="E47" s="51"/>
      <c r="F47" s="52"/>
      <c r="G47" s="52"/>
      <c r="H47" s="53"/>
    </row>
    <row r="48" spans="1:8">
      <c r="A48" s="8" t="s">
        <v>202</v>
      </c>
      <c r="B48" s="8" t="s">
        <v>23</v>
      </c>
      <c r="C48" s="9" t="s">
        <v>203</v>
      </c>
      <c r="D48" s="10">
        <v>8</v>
      </c>
      <c r="E48" s="11" t="s">
        <v>117</v>
      </c>
      <c r="F48" s="12">
        <v>1283</v>
      </c>
      <c r="G48" s="13">
        <f t="shared" ref="G48:G54" si="4">D48*F48</f>
        <v>10264</v>
      </c>
      <c r="H48" s="9" t="s">
        <v>204</v>
      </c>
    </row>
    <row r="49" spans="1:8">
      <c r="A49" s="8" t="s">
        <v>205</v>
      </c>
      <c r="B49" s="8" t="s">
        <v>23</v>
      </c>
      <c r="C49" s="9" t="s">
        <v>206</v>
      </c>
      <c r="D49" s="10">
        <v>2</v>
      </c>
      <c r="E49" s="11" t="s">
        <v>117</v>
      </c>
      <c r="F49" s="12">
        <v>500</v>
      </c>
      <c r="G49" s="13">
        <f t="shared" si="4"/>
        <v>1000</v>
      </c>
      <c r="H49" s="9" t="s">
        <v>207</v>
      </c>
    </row>
    <row r="50" spans="1:8" ht="26">
      <c r="A50" s="8" t="s">
        <v>208</v>
      </c>
      <c r="B50" s="8" t="s">
        <v>23</v>
      </c>
      <c r="C50" s="9" t="s">
        <v>209</v>
      </c>
      <c r="D50" s="10">
        <v>1</v>
      </c>
      <c r="E50" s="11" t="s">
        <v>117</v>
      </c>
      <c r="F50" s="12">
        <v>650</v>
      </c>
      <c r="G50" s="13">
        <f t="shared" si="4"/>
        <v>650</v>
      </c>
      <c r="H50" s="9" t="s">
        <v>210</v>
      </c>
    </row>
    <row r="51" spans="1:8">
      <c r="A51" s="8" t="s">
        <v>211</v>
      </c>
      <c r="B51" s="8" t="s">
        <v>23</v>
      </c>
      <c r="C51" s="9" t="s">
        <v>212</v>
      </c>
      <c r="D51" s="10">
        <v>3</v>
      </c>
      <c r="E51" s="11" t="s">
        <v>117</v>
      </c>
      <c r="F51" s="12">
        <v>300</v>
      </c>
      <c r="G51" s="13">
        <f t="shared" si="4"/>
        <v>900</v>
      </c>
      <c r="H51" s="9" t="s">
        <v>213</v>
      </c>
    </row>
    <row r="52" spans="1:8">
      <c r="A52" s="8" t="s">
        <v>214</v>
      </c>
      <c r="B52" s="8" t="s">
        <v>23</v>
      </c>
      <c r="C52" s="9" t="s">
        <v>215</v>
      </c>
      <c r="D52" s="10">
        <v>1</v>
      </c>
      <c r="E52" s="11" t="s">
        <v>216</v>
      </c>
      <c r="F52" s="12">
        <v>1000</v>
      </c>
      <c r="G52" s="13">
        <f t="shared" si="4"/>
        <v>1000</v>
      </c>
      <c r="H52" s="9" t="s">
        <v>217</v>
      </c>
    </row>
    <row r="53" spans="1:8">
      <c r="A53" s="8" t="s">
        <v>218</v>
      </c>
      <c r="B53" s="8" t="s">
        <v>23</v>
      </c>
      <c r="C53" s="9" t="s">
        <v>219</v>
      </c>
      <c r="D53" s="10">
        <v>1</v>
      </c>
      <c r="E53" s="11" t="s">
        <v>113</v>
      </c>
      <c r="F53" s="12">
        <v>750</v>
      </c>
      <c r="G53" s="13">
        <f t="shared" si="4"/>
        <v>750</v>
      </c>
      <c r="H53" s="9" t="s">
        <v>220</v>
      </c>
    </row>
    <row r="54" spans="1:8">
      <c r="A54" s="8" t="s">
        <v>221</v>
      </c>
      <c r="B54" s="8" t="s">
        <v>23</v>
      </c>
      <c r="C54" s="9" t="s">
        <v>222</v>
      </c>
      <c r="D54" s="10">
        <v>1</v>
      </c>
      <c r="E54" s="11" t="s">
        <v>171</v>
      </c>
      <c r="F54" s="12">
        <v>350</v>
      </c>
      <c r="G54" s="13">
        <f t="shared" si="4"/>
        <v>350</v>
      </c>
      <c r="H54" s="9" t="s">
        <v>223</v>
      </c>
    </row>
    <row r="55" spans="1:8">
      <c r="A55" s="54" t="s">
        <v>224</v>
      </c>
      <c r="B55" s="54"/>
      <c r="C55" s="55"/>
      <c r="D55" s="56"/>
      <c r="E55" s="57"/>
      <c r="F55" s="58"/>
      <c r="G55" s="15">
        <f>SUM(G48:G54)</f>
        <v>14914</v>
      </c>
      <c r="H55" s="14" t="s">
        <v>225</v>
      </c>
    </row>
    <row r="56" spans="1:8">
      <c r="A56" s="8"/>
      <c r="B56" s="8"/>
      <c r="C56" s="9"/>
      <c r="D56" s="16"/>
      <c r="E56" s="11"/>
      <c r="F56" s="13"/>
      <c r="G56" s="13"/>
      <c r="H56" s="9"/>
    </row>
    <row r="57" spans="1:8">
      <c r="A57" s="47" t="s">
        <v>24</v>
      </c>
      <c r="B57" s="48"/>
      <c r="C57" s="49"/>
      <c r="D57" s="50"/>
      <c r="E57" s="51"/>
      <c r="F57" s="52"/>
      <c r="G57" s="52"/>
      <c r="H57" s="53"/>
    </row>
    <row r="58" spans="1:8">
      <c r="A58" s="8" t="s">
        <v>226</v>
      </c>
      <c r="B58" s="8" t="s">
        <v>24</v>
      </c>
      <c r="C58" s="9" t="s">
        <v>227</v>
      </c>
      <c r="D58" s="10">
        <v>5</v>
      </c>
      <c r="E58" s="11" t="s">
        <v>228</v>
      </c>
      <c r="F58" s="12">
        <v>1000</v>
      </c>
      <c r="G58" s="13">
        <f t="shared" ref="G58:G65" si="5">D58*F58</f>
        <v>5000</v>
      </c>
      <c r="H58" s="9" t="s">
        <v>229</v>
      </c>
    </row>
    <row r="59" spans="1:8">
      <c r="A59" s="8" t="s">
        <v>230</v>
      </c>
      <c r="B59" s="8" t="s">
        <v>24</v>
      </c>
      <c r="C59" s="9" t="s">
        <v>231</v>
      </c>
      <c r="D59" s="10">
        <v>2</v>
      </c>
      <c r="E59" s="11" t="s">
        <v>117</v>
      </c>
      <c r="F59" s="12">
        <v>750</v>
      </c>
      <c r="G59" s="13">
        <f t="shared" si="5"/>
        <v>1500</v>
      </c>
      <c r="H59" s="9" t="s">
        <v>232</v>
      </c>
    </row>
    <row r="60" spans="1:8">
      <c r="A60" s="8" t="s">
        <v>233</v>
      </c>
      <c r="B60" s="8" t="s">
        <v>24</v>
      </c>
      <c r="C60" s="9" t="s">
        <v>234</v>
      </c>
      <c r="D60" s="10">
        <v>1</v>
      </c>
      <c r="E60" s="11" t="s">
        <v>113</v>
      </c>
      <c r="F60" s="12">
        <v>750</v>
      </c>
      <c r="G60" s="13">
        <f t="shared" si="5"/>
        <v>750</v>
      </c>
      <c r="H60" s="9" t="s">
        <v>235</v>
      </c>
    </row>
    <row r="61" spans="1:8">
      <c r="A61" s="8" t="s">
        <v>236</v>
      </c>
      <c r="B61" s="8" t="s">
        <v>24</v>
      </c>
      <c r="C61" s="9" t="s">
        <v>237</v>
      </c>
      <c r="D61" s="10">
        <v>5</v>
      </c>
      <c r="E61" s="11" t="s">
        <v>117</v>
      </c>
      <c r="F61" s="12">
        <v>350</v>
      </c>
      <c r="G61" s="13">
        <f t="shared" si="5"/>
        <v>1750</v>
      </c>
      <c r="H61" s="9" t="s">
        <v>238</v>
      </c>
    </row>
    <row r="62" spans="1:8">
      <c r="A62" s="8" t="s">
        <v>239</v>
      </c>
      <c r="B62" s="8" t="s">
        <v>24</v>
      </c>
      <c r="C62" s="9" t="s">
        <v>240</v>
      </c>
      <c r="D62" s="10">
        <v>1</v>
      </c>
      <c r="E62" s="11" t="s">
        <v>171</v>
      </c>
      <c r="F62" s="12">
        <v>600</v>
      </c>
      <c r="G62" s="13">
        <f t="shared" si="5"/>
        <v>600</v>
      </c>
      <c r="H62" s="9" t="s">
        <v>241</v>
      </c>
    </row>
    <row r="63" spans="1:8">
      <c r="A63" s="8" t="s">
        <v>242</v>
      </c>
      <c r="B63" s="8" t="s">
        <v>24</v>
      </c>
      <c r="C63" s="9" t="s">
        <v>243</v>
      </c>
      <c r="D63" s="10">
        <v>5</v>
      </c>
      <c r="E63" s="11" t="s">
        <v>228</v>
      </c>
      <c r="F63" s="12">
        <v>200</v>
      </c>
      <c r="G63" s="13">
        <f t="shared" si="5"/>
        <v>1000</v>
      </c>
      <c r="H63" s="9" t="s">
        <v>244</v>
      </c>
    </row>
    <row r="64" spans="1:8">
      <c r="A64" s="8" t="s">
        <v>245</v>
      </c>
      <c r="B64" s="8" t="s">
        <v>24</v>
      </c>
      <c r="C64" s="9" t="s">
        <v>246</v>
      </c>
      <c r="D64" s="10">
        <v>1</v>
      </c>
      <c r="E64" s="11" t="s">
        <v>171</v>
      </c>
      <c r="F64" s="12">
        <v>750</v>
      </c>
      <c r="G64" s="13">
        <f t="shared" si="5"/>
        <v>750</v>
      </c>
      <c r="H64" s="9" t="s">
        <v>247</v>
      </c>
    </row>
    <row r="65" spans="1:8">
      <c r="A65" s="8" t="s">
        <v>248</v>
      </c>
      <c r="B65" s="8" t="s">
        <v>24</v>
      </c>
      <c r="C65" s="9" t="s">
        <v>249</v>
      </c>
      <c r="D65" s="10">
        <v>1</v>
      </c>
      <c r="E65" s="11" t="s">
        <v>171</v>
      </c>
      <c r="F65" s="12">
        <v>750</v>
      </c>
      <c r="G65" s="13">
        <f t="shared" si="5"/>
        <v>750</v>
      </c>
      <c r="H65" s="9" t="s">
        <v>250</v>
      </c>
    </row>
    <row r="66" spans="1:8">
      <c r="A66" s="54" t="s">
        <v>251</v>
      </c>
      <c r="B66" s="54"/>
      <c r="C66" s="55"/>
      <c r="D66" s="56"/>
      <c r="E66" s="57"/>
      <c r="F66" s="58"/>
      <c r="G66" s="15">
        <f>SUM(G58:G65)</f>
        <v>12100</v>
      </c>
      <c r="H66" s="14" t="s">
        <v>252</v>
      </c>
    </row>
    <row r="67" spans="1:8">
      <c r="A67" s="8"/>
      <c r="B67" s="8"/>
      <c r="C67" s="9"/>
      <c r="D67" s="16"/>
      <c r="E67" s="11"/>
      <c r="F67" s="13"/>
      <c r="G67" s="13"/>
      <c r="H67" s="9"/>
    </row>
    <row r="68" spans="1:8">
      <c r="A68" s="47" t="s">
        <v>25</v>
      </c>
      <c r="B68" s="48"/>
      <c r="C68" s="49"/>
      <c r="D68" s="50"/>
      <c r="E68" s="51"/>
      <c r="F68" s="52"/>
      <c r="G68" s="52"/>
      <c r="H68" s="53"/>
    </row>
    <row r="69" spans="1:8">
      <c r="A69" s="8" t="s">
        <v>253</v>
      </c>
      <c r="B69" s="8" t="s">
        <v>25</v>
      </c>
      <c r="C69" s="9" t="s">
        <v>254</v>
      </c>
      <c r="D69" s="10">
        <v>8</v>
      </c>
      <c r="E69" s="11" t="s">
        <v>117</v>
      </c>
      <c r="F69" s="12">
        <v>550</v>
      </c>
      <c r="G69" s="13">
        <f t="shared" ref="G69:G76" si="6">D69*F69</f>
        <v>4400</v>
      </c>
      <c r="H69" s="9" t="s">
        <v>255</v>
      </c>
    </row>
    <row r="70" spans="1:8">
      <c r="A70" s="8" t="s">
        <v>256</v>
      </c>
      <c r="B70" s="8" t="s">
        <v>25</v>
      </c>
      <c r="C70" s="9" t="s">
        <v>257</v>
      </c>
      <c r="D70" s="10">
        <v>6</v>
      </c>
      <c r="E70" s="11" t="s">
        <v>117</v>
      </c>
      <c r="F70" s="12">
        <v>425</v>
      </c>
      <c r="G70" s="13">
        <f t="shared" si="6"/>
        <v>2550</v>
      </c>
      <c r="H70" s="9" t="s">
        <v>258</v>
      </c>
    </row>
    <row r="71" spans="1:8">
      <c r="A71" s="8" t="s">
        <v>259</v>
      </c>
      <c r="B71" s="8" t="s">
        <v>25</v>
      </c>
      <c r="C71" s="9" t="s">
        <v>260</v>
      </c>
      <c r="D71" s="10">
        <v>12</v>
      </c>
      <c r="E71" s="11" t="s">
        <v>186</v>
      </c>
      <c r="F71" s="12">
        <v>250</v>
      </c>
      <c r="G71" s="13">
        <f t="shared" si="6"/>
        <v>3000</v>
      </c>
      <c r="H71" s="9" t="s">
        <v>261</v>
      </c>
    </row>
    <row r="72" spans="1:8" ht="26">
      <c r="A72" s="8" t="s">
        <v>262</v>
      </c>
      <c r="B72" s="8" t="s">
        <v>25</v>
      </c>
      <c r="C72" s="9" t="s">
        <v>263</v>
      </c>
      <c r="D72" s="10">
        <v>1</v>
      </c>
      <c r="E72" s="11" t="s">
        <v>171</v>
      </c>
      <c r="F72" s="12">
        <v>3500</v>
      </c>
      <c r="G72" s="13">
        <f t="shared" si="6"/>
        <v>3500</v>
      </c>
      <c r="H72" s="9" t="s">
        <v>264</v>
      </c>
    </row>
    <row r="73" spans="1:8">
      <c r="A73" s="8" t="s">
        <v>265</v>
      </c>
      <c r="B73" s="8" t="s">
        <v>25</v>
      </c>
      <c r="C73" s="9" t="s">
        <v>266</v>
      </c>
      <c r="D73" s="10">
        <v>1</v>
      </c>
      <c r="E73" s="11" t="s">
        <v>171</v>
      </c>
      <c r="F73" s="12">
        <v>1000</v>
      </c>
      <c r="G73" s="13">
        <f t="shared" si="6"/>
        <v>1000</v>
      </c>
      <c r="H73" s="9" t="s">
        <v>267</v>
      </c>
    </row>
    <row r="74" spans="1:8">
      <c r="A74" s="8" t="s">
        <v>268</v>
      </c>
      <c r="B74" s="8" t="s">
        <v>25</v>
      </c>
      <c r="C74" s="9" t="s">
        <v>269</v>
      </c>
      <c r="D74" s="10">
        <v>1</v>
      </c>
      <c r="E74" s="11" t="s">
        <v>171</v>
      </c>
      <c r="F74" s="12">
        <v>850</v>
      </c>
      <c r="G74" s="13">
        <f t="shared" si="6"/>
        <v>850</v>
      </c>
      <c r="H74" s="9" t="s">
        <v>270</v>
      </c>
    </row>
    <row r="75" spans="1:8">
      <c r="A75" s="8" t="s">
        <v>271</v>
      </c>
      <c r="B75" s="8" t="s">
        <v>25</v>
      </c>
      <c r="C75" s="9" t="s">
        <v>272</v>
      </c>
      <c r="D75" s="10">
        <v>1</v>
      </c>
      <c r="E75" s="11" t="s">
        <v>171</v>
      </c>
      <c r="F75" s="12">
        <v>1200</v>
      </c>
      <c r="G75" s="13">
        <f t="shared" si="6"/>
        <v>1200</v>
      </c>
      <c r="H75" s="9" t="s">
        <v>273</v>
      </c>
    </row>
    <row r="76" spans="1:8">
      <c r="A76" s="8" t="s">
        <v>274</v>
      </c>
      <c r="B76" s="8" t="s">
        <v>25</v>
      </c>
      <c r="C76" s="9" t="s">
        <v>275</v>
      </c>
      <c r="D76" s="10">
        <v>1</v>
      </c>
      <c r="E76" s="11" t="s">
        <v>171</v>
      </c>
      <c r="F76" s="12">
        <v>900</v>
      </c>
      <c r="G76" s="13">
        <f t="shared" si="6"/>
        <v>900</v>
      </c>
      <c r="H76" s="9" t="s">
        <v>276</v>
      </c>
    </row>
    <row r="77" spans="1:8">
      <c r="A77" s="54" t="s">
        <v>277</v>
      </c>
      <c r="B77" s="54"/>
      <c r="C77" s="55"/>
      <c r="D77" s="56"/>
      <c r="E77" s="57"/>
      <c r="F77" s="58"/>
      <c r="G77" s="15">
        <f>SUM(G69:G76)</f>
        <v>17400</v>
      </c>
      <c r="H77" s="14" t="s">
        <v>278</v>
      </c>
    </row>
    <row r="78" spans="1:8">
      <c r="A78" s="8"/>
      <c r="B78" s="8"/>
      <c r="C78" s="9"/>
      <c r="D78" s="16"/>
      <c r="E78" s="11"/>
      <c r="F78" s="13"/>
      <c r="G78" s="13"/>
      <c r="H78" s="9"/>
    </row>
    <row r="79" spans="1:8">
      <c r="A79" s="47" t="s">
        <v>26</v>
      </c>
      <c r="B79" s="48"/>
      <c r="C79" s="49"/>
      <c r="D79" s="50"/>
      <c r="E79" s="51"/>
      <c r="F79" s="52"/>
      <c r="G79" s="52"/>
      <c r="H79" s="53"/>
    </row>
    <row r="80" spans="1:8" ht="26">
      <c r="A80" s="8" t="s">
        <v>279</v>
      </c>
      <c r="B80" s="8" t="s">
        <v>26</v>
      </c>
      <c r="C80" s="9" t="s">
        <v>280</v>
      </c>
      <c r="D80" s="10">
        <v>1</v>
      </c>
      <c r="E80" s="11" t="s">
        <v>281</v>
      </c>
      <c r="F80" s="12">
        <v>2500</v>
      </c>
      <c r="G80" s="13">
        <f t="shared" ref="G80:G92" si="7">D80*F80</f>
        <v>2500</v>
      </c>
      <c r="H80" s="9" t="s">
        <v>282</v>
      </c>
    </row>
    <row r="81" spans="1:8">
      <c r="A81" s="8" t="s">
        <v>283</v>
      </c>
      <c r="B81" s="8" t="s">
        <v>26</v>
      </c>
      <c r="C81" s="9" t="s">
        <v>284</v>
      </c>
      <c r="D81" s="10">
        <v>1</v>
      </c>
      <c r="E81" s="11" t="s">
        <v>285</v>
      </c>
      <c r="F81" s="12">
        <v>650</v>
      </c>
      <c r="G81" s="13">
        <f t="shared" si="7"/>
        <v>650</v>
      </c>
      <c r="H81" s="9" t="s">
        <v>286</v>
      </c>
    </row>
    <row r="82" spans="1:8">
      <c r="A82" s="8" t="s">
        <v>287</v>
      </c>
      <c r="B82" s="8" t="s">
        <v>26</v>
      </c>
      <c r="C82" s="9" t="s">
        <v>288</v>
      </c>
      <c r="D82" s="10">
        <v>1</v>
      </c>
      <c r="E82" s="11" t="s">
        <v>171</v>
      </c>
      <c r="F82" s="12">
        <v>300</v>
      </c>
      <c r="G82" s="13">
        <f t="shared" si="7"/>
        <v>300</v>
      </c>
      <c r="H82" s="9" t="s">
        <v>289</v>
      </c>
    </row>
    <row r="83" spans="1:8" ht="26">
      <c r="A83" s="8" t="s">
        <v>290</v>
      </c>
      <c r="B83" s="8" t="s">
        <v>26</v>
      </c>
      <c r="C83" s="9" t="s">
        <v>291</v>
      </c>
      <c r="D83" s="10">
        <v>1</v>
      </c>
      <c r="E83" s="11" t="s">
        <v>292</v>
      </c>
      <c r="F83" s="12">
        <v>1000</v>
      </c>
      <c r="G83" s="13">
        <f t="shared" si="7"/>
        <v>1000</v>
      </c>
      <c r="H83" s="9" t="s">
        <v>293</v>
      </c>
    </row>
    <row r="84" spans="1:8">
      <c r="A84" s="8" t="s">
        <v>294</v>
      </c>
      <c r="B84" s="8" t="s">
        <v>26</v>
      </c>
      <c r="C84" s="9" t="s">
        <v>295</v>
      </c>
      <c r="D84" s="10">
        <v>1</v>
      </c>
      <c r="E84" s="11" t="s">
        <v>216</v>
      </c>
      <c r="F84" s="12">
        <v>750</v>
      </c>
      <c r="G84" s="13">
        <f t="shared" si="7"/>
        <v>750</v>
      </c>
      <c r="H84" s="9" t="s">
        <v>296</v>
      </c>
    </row>
    <row r="85" spans="1:8">
      <c r="A85" s="8" t="s">
        <v>297</v>
      </c>
      <c r="B85" s="8" t="s">
        <v>26</v>
      </c>
      <c r="C85" s="9" t="s">
        <v>298</v>
      </c>
      <c r="D85" s="10">
        <v>1</v>
      </c>
      <c r="E85" s="11" t="s">
        <v>216</v>
      </c>
      <c r="F85" s="12">
        <v>250</v>
      </c>
      <c r="G85" s="13">
        <f t="shared" si="7"/>
        <v>250</v>
      </c>
      <c r="H85" s="9" t="s">
        <v>299</v>
      </c>
    </row>
    <row r="86" spans="1:8">
      <c r="A86" s="8" t="s">
        <v>300</v>
      </c>
      <c r="B86" s="8" t="s">
        <v>26</v>
      </c>
      <c r="C86" s="9" t="s">
        <v>301</v>
      </c>
      <c r="D86" s="10">
        <v>1</v>
      </c>
      <c r="E86" s="11" t="s">
        <v>216</v>
      </c>
      <c r="F86" s="12">
        <v>550</v>
      </c>
      <c r="G86" s="13">
        <f t="shared" si="7"/>
        <v>550</v>
      </c>
      <c r="H86" s="9" t="s">
        <v>302</v>
      </c>
    </row>
    <row r="87" spans="1:8">
      <c r="A87" s="8" t="s">
        <v>303</v>
      </c>
      <c r="B87" s="8" t="s">
        <v>26</v>
      </c>
      <c r="C87" s="9" t="s">
        <v>304</v>
      </c>
      <c r="D87" s="10">
        <v>1</v>
      </c>
      <c r="E87" s="11" t="s">
        <v>216</v>
      </c>
      <c r="F87" s="12">
        <v>250</v>
      </c>
      <c r="G87" s="13">
        <f t="shared" si="7"/>
        <v>250</v>
      </c>
      <c r="H87" s="9" t="s">
        <v>305</v>
      </c>
    </row>
    <row r="88" spans="1:8">
      <c r="A88" s="8" t="s">
        <v>306</v>
      </c>
      <c r="B88" s="8" t="s">
        <v>26</v>
      </c>
      <c r="C88" s="9" t="s">
        <v>307</v>
      </c>
      <c r="D88" s="10">
        <v>2</v>
      </c>
      <c r="E88" s="11" t="s">
        <v>292</v>
      </c>
      <c r="F88" s="12">
        <v>45</v>
      </c>
      <c r="G88" s="13">
        <f t="shared" si="7"/>
        <v>90</v>
      </c>
      <c r="H88" s="9" t="s">
        <v>308</v>
      </c>
    </row>
    <row r="89" spans="1:8">
      <c r="A89" s="8" t="s">
        <v>309</v>
      </c>
      <c r="B89" s="8" t="s">
        <v>26</v>
      </c>
      <c r="C89" s="9" t="s">
        <v>310</v>
      </c>
      <c r="D89" s="10">
        <v>1</v>
      </c>
      <c r="E89" s="11" t="s">
        <v>292</v>
      </c>
      <c r="F89" s="12">
        <v>120</v>
      </c>
      <c r="G89" s="13">
        <f t="shared" si="7"/>
        <v>120</v>
      </c>
      <c r="H89" s="9" t="s">
        <v>311</v>
      </c>
    </row>
    <row r="90" spans="1:8">
      <c r="A90" s="8" t="s">
        <v>312</v>
      </c>
      <c r="B90" s="8" t="s">
        <v>26</v>
      </c>
      <c r="C90" s="9" t="s">
        <v>313</v>
      </c>
      <c r="D90" s="10">
        <v>1</v>
      </c>
      <c r="E90" s="11" t="s">
        <v>292</v>
      </c>
      <c r="F90" s="12">
        <v>125</v>
      </c>
      <c r="G90" s="13">
        <f t="shared" si="7"/>
        <v>125</v>
      </c>
      <c r="H90" s="9" t="s">
        <v>314</v>
      </c>
    </row>
    <row r="91" spans="1:8">
      <c r="A91" s="8" t="s">
        <v>315</v>
      </c>
      <c r="B91" s="8" t="s">
        <v>26</v>
      </c>
      <c r="C91" s="9" t="s">
        <v>316</v>
      </c>
      <c r="D91" s="10">
        <v>1</v>
      </c>
      <c r="E91" s="11" t="s">
        <v>171</v>
      </c>
      <c r="F91" s="12">
        <v>400</v>
      </c>
      <c r="G91" s="13">
        <f t="shared" si="7"/>
        <v>400</v>
      </c>
      <c r="H91" s="9" t="s">
        <v>317</v>
      </c>
    </row>
    <row r="92" spans="1:8" ht="26">
      <c r="A92" s="8" t="s">
        <v>318</v>
      </c>
      <c r="B92" s="8" t="s">
        <v>26</v>
      </c>
      <c r="C92" s="9" t="s">
        <v>319</v>
      </c>
      <c r="D92" s="10">
        <v>1</v>
      </c>
      <c r="E92" s="11" t="s">
        <v>171</v>
      </c>
      <c r="F92" s="12">
        <v>800</v>
      </c>
      <c r="G92" s="13">
        <f t="shared" si="7"/>
        <v>800</v>
      </c>
      <c r="H92" s="9" t="s">
        <v>320</v>
      </c>
    </row>
    <row r="93" spans="1:8">
      <c r="A93" s="54" t="s">
        <v>321</v>
      </c>
      <c r="B93" s="54"/>
      <c r="C93" s="55"/>
      <c r="D93" s="56"/>
      <c r="E93" s="57"/>
      <c r="F93" s="58"/>
      <c r="G93" s="15">
        <f>SUM(G80:G92)</f>
        <v>7785</v>
      </c>
      <c r="H93" s="14" t="s">
        <v>322</v>
      </c>
    </row>
    <row r="94" spans="1:8">
      <c r="A94" s="8"/>
      <c r="B94" s="8"/>
      <c r="C94" s="9"/>
      <c r="D94" s="16"/>
      <c r="E94" s="11"/>
      <c r="F94" s="13"/>
      <c r="G94" s="13"/>
      <c r="H94" s="9"/>
    </row>
    <row r="95" spans="1:8">
      <c r="A95" s="47" t="s">
        <v>27</v>
      </c>
      <c r="B95" s="48"/>
      <c r="C95" s="49"/>
      <c r="D95" s="50"/>
      <c r="E95" s="51"/>
      <c r="F95" s="52"/>
      <c r="G95" s="52"/>
      <c r="H95" s="53"/>
    </row>
    <row r="96" spans="1:8">
      <c r="A96" s="8" t="s">
        <v>323</v>
      </c>
      <c r="B96" s="8" t="s">
        <v>27</v>
      </c>
      <c r="C96" s="9" t="s">
        <v>324</v>
      </c>
      <c r="D96" s="10">
        <v>6</v>
      </c>
      <c r="E96" s="11" t="s">
        <v>117</v>
      </c>
      <c r="F96" s="12">
        <v>400</v>
      </c>
      <c r="G96" s="13">
        <f t="shared" ref="G96:G102" si="8">D96*F96</f>
        <v>2400</v>
      </c>
      <c r="H96" s="9" t="s">
        <v>325</v>
      </c>
    </row>
    <row r="97" spans="1:8">
      <c r="A97" s="8" t="s">
        <v>326</v>
      </c>
      <c r="B97" s="8" t="s">
        <v>27</v>
      </c>
      <c r="C97" s="9" t="s">
        <v>327</v>
      </c>
      <c r="D97" s="10">
        <v>1</v>
      </c>
      <c r="E97" s="11" t="s">
        <v>216</v>
      </c>
      <c r="F97" s="12">
        <v>800</v>
      </c>
      <c r="G97" s="13">
        <f t="shared" si="8"/>
        <v>800</v>
      </c>
      <c r="H97" s="9" t="s">
        <v>328</v>
      </c>
    </row>
    <row r="98" spans="1:8">
      <c r="A98" s="8" t="s">
        <v>329</v>
      </c>
      <c r="B98" s="8" t="s">
        <v>27</v>
      </c>
      <c r="C98" s="9" t="s">
        <v>330</v>
      </c>
      <c r="D98" s="10">
        <v>1</v>
      </c>
      <c r="E98" s="11" t="s">
        <v>216</v>
      </c>
      <c r="F98" s="12">
        <v>700</v>
      </c>
      <c r="G98" s="13">
        <f t="shared" si="8"/>
        <v>700</v>
      </c>
      <c r="H98" s="9" t="s">
        <v>331</v>
      </c>
    </row>
    <row r="99" spans="1:8">
      <c r="A99" s="8" t="s">
        <v>332</v>
      </c>
      <c r="B99" s="8" t="s">
        <v>27</v>
      </c>
      <c r="C99" s="9" t="s">
        <v>333</v>
      </c>
      <c r="D99" s="10">
        <v>1</v>
      </c>
      <c r="E99" s="11" t="s">
        <v>171</v>
      </c>
      <c r="F99" s="12">
        <v>400</v>
      </c>
      <c r="G99" s="13">
        <f t="shared" si="8"/>
        <v>400</v>
      </c>
      <c r="H99" s="9" t="s">
        <v>334</v>
      </c>
    </row>
    <row r="100" spans="1:8">
      <c r="A100" s="8" t="s">
        <v>335</v>
      </c>
      <c r="B100" s="8" t="s">
        <v>27</v>
      </c>
      <c r="C100" s="9" t="s">
        <v>336</v>
      </c>
      <c r="D100" s="10">
        <v>1</v>
      </c>
      <c r="E100" s="11" t="s">
        <v>171</v>
      </c>
      <c r="F100" s="12">
        <v>400</v>
      </c>
      <c r="G100" s="13">
        <f t="shared" si="8"/>
        <v>400</v>
      </c>
      <c r="H100" s="9" t="s">
        <v>337</v>
      </c>
    </row>
    <row r="101" spans="1:8">
      <c r="A101" s="8" t="s">
        <v>338</v>
      </c>
      <c r="B101" s="8" t="s">
        <v>27</v>
      </c>
      <c r="C101" s="9" t="s">
        <v>339</v>
      </c>
      <c r="D101" s="10">
        <v>5</v>
      </c>
      <c r="E101" s="11" t="s">
        <v>117</v>
      </c>
      <c r="F101" s="12">
        <v>425</v>
      </c>
      <c r="G101" s="13">
        <f t="shared" si="8"/>
        <v>2125</v>
      </c>
      <c r="H101" s="9" t="s">
        <v>340</v>
      </c>
    </row>
    <row r="102" spans="1:8">
      <c r="A102" s="8" t="s">
        <v>341</v>
      </c>
      <c r="B102" s="8" t="s">
        <v>27</v>
      </c>
      <c r="C102" s="9" t="s">
        <v>342</v>
      </c>
      <c r="D102" s="10">
        <v>1</v>
      </c>
      <c r="E102" s="11" t="s">
        <v>171</v>
      </c>
      <c r="F102" s="12">
        <v>350</v>
      </c>
      <c r="G102" s="13">
        <f t="shared" si="8"/>
        <v>350</v>
      </c>
      <c r="H102" s="9" t="s">
        <v>343</v>
      </c>
    </row>
    <row r="103" spans="1:8">
      <c r="A103" s="54" t="s">
        <v>344</v>
      </c>
      <c r="B103" s="54"/>
      <c r="C103" s="55"/>
      <c r="D103" s="56"/>
      <c r="E103" s="57"/>
      <c r="F103" s="58"/>
      <c r="G103" s="15">
        <f>SUM(G96:G102)</f>
        <v>7175</v>
      </c>
      <c r="H103" s="14" t="s">
        <v>345</v>
      </c>
    </row>
    <row r="104" spans="1:8">
      <c r="A104" s="8"/>
      <c r="B104" s="8"/>
      <c r="C104" s="9"/>
      <c r="D104" s="16"/>
      <c r="E104" s="11"/>
      <c r="F104" s="13"/>
      <c r="G104" s="13"/>
      <c r="H104" s="9"/>
    </row>
    <row r="105" spans="1:8">
      <c r="A105" s="47" t="s">
        <v>28</v>
      </c>
      <c r="B105" s="48"/>
      <c r="C105" s="49"/>
      <c r="D105" s="50"/>
      <c r="E105" s="51"/>
      <c r="F105" s="52"/>
      <c r="G105" s="52"/>
      <c r="H105" s="53"/>
    </row>
    <row r="106" spans="1:8">
      <c r="A106" s="8" t="s">
        <v>346</v>
      </c>
      <c r="B106" s="8" t="s">
        <v>28</v>
      </c>
      <c r="C106" s="9" t="s">
        <v>347</v>
      </c>
      <c r="D106" s="10">
        <v>7</v>
      </c>
      <c r="E106" s="11" t="s">
        <v>117</v>
      </c>
      <c r="F106" s="12">
        <v>800</v>
      </c>
      <c r="G106" s="13">
        <f t="shared" ref="G106:G115" si="9">D106*F106</f>
        <v>5600</v>
      </c>
      <c r="H106" s="9" t="s">
        <v>348</v>
      </c>
    </row>
    <row r="107" spans="1:8" ht="26">
      <c r="A107" s="8" t="s">
        <v>349</v>
      </c>
      <c r="B107" s="8" t="s">
        <v>28</v>
      </c>
      <c r="C107" s="9" t="s">
        <v>350</v>
      </c>
      <c r="D107" s="10">
        <v>5</v>
      </c>
      <c r="E107" s="11" t="s">
        <v>228</v>
      </c>
      <c r="F107" s="12">
        <v>750</v>
      </c>
      <c r="G107" s="13">
        <f t="shared" si="9"/>
        <v>3750</v>
      </c>
      <c r="H107" s="9" t="s">
        <v>351</v>
      </c>
    </row>
    <row r="108" spans="1:8" ht="26">
      <c r="A108" s="8" t="s">
        <v>352</v>
      </c>
      <c r="B108" s="8" t="s">
        <v>28</v>
      </c>
      <c r="C108" s="9" t="s">
        <v>353</v>
      </c>
      <c r="D108" s="10">
        <v>5</v>
      </c>
      <c r="E108" s="11" t="s">
        <v>228</v>
      </c>
      <c r="F108" s="12">
        <v>250</v>
      </c>
      <c r="G108" s="13">
        <f t="shared" si="9"/>
        <v>1250</v>
      </c>
      <c r="H108" s="9" t="s">
        <v>354</v>
      </c>
    </row>
    <row r="109" spans="1:8" ht="26">
      <c r="A109" s="8" t="s">
        <v>355</v>
      </c>
      <c r="B109" s="8" t="s">
        <v>28</v>
      </c>
      <c r="C109" s="9" t="s">
        <v>356</v>
      </c>
      <c r="D109" s="10">
        <v>2</v>
      </c>
      <c r="E109" s="11" t="s">
        <v>117</v>
      </c>
      <c r="F109" s="12">
        <v>650</v>
      </c>
      <c r="G109" s="13">
        <f t="shared" si="9"/>
        <v>1300</v>
      </c>
      <c r="H109" s="9" t="s">
        <v>357</v>
      </c>
    </row>
    <row r="110" spans="1:8">
      <c r="A110" s="8" t="s">
        <v>358</v>
      </c>
      <c r="B110" s="8" t="s">
        <v>28</v>
      </c>
      <c r="C110" s="9" t="s">
        <v>359</v>
      </c>
      <c r="D110" s="10">
        <v>5</v>
      </c>
      <c r="E110" s="11" t="s">
        <v>117</v>
      </c>
      <c r="F110" s="12">
        <v>425</v>
      </c>
      <c r="G110" s="13">
        <f t="shared" si="9"/>
        <v>2125</v>
      </c>
      <c r="H110" s="9" t="s">
        <v>360</v>
      </c>
    </row>
    <row r="111" spans="1:8">
      <c r="A111" s="8" t="s">
        <v>361</v>
      </c>
      <c r="B111" s="8" t="s">
        <v>28</v>
      </c>
      <c r="C111" s="9" t="s">
        <v>362</v>
      </c>
      <c r="D111" s="10">
        <v>5</v>
      </c>
      <c r="E111" s="11" t="s">
        <v>117</v>
      </c>
      <c r="F111" s="12">
        <v>300</v>
      </c>
      <c r="G111" s="13">
        <f t="shared" si="9"/>
        <v>1500</v>
      </c>
      <c r="H111" s="9" t="s">
        <v>363</v>
      </c>
    </row>
    <row r="112" spans="1:8">
      <c r="A112" s="8" t="s">
        <v>364</v>
      </c>
      <c r="B112" s="8" t="s">
        <v>28</v>
      </c>
      <c r="C112" s="9" t="s">
        <v>365</v>
      </c>
      <c r="D112" s="10">
        <v>5</v>
      </c>
      <c r="E112" s="11" t="s">
        <v>117</v>
      </c>
      <c r="F112" s="12">
        <v>350</v>
      </c>
      <c r="G112" s="13">
        <f t="shared" si="9"/>
        <v>1750</v>
      </c>
      <c r="H112" s="9" t="s">
        <v>366</v>
      </c>
    </row>
    <row r="113" spans="1:8">
      <c r="A113" s="8" t="s">
        <v>367</v>
      </c>
      <c r="B113" s="8" t="s">
        <v>28</v>
      </c>
      <c r="C113" s="9" t="s">
        <v>368</v>
      </c>
      <c r="D113" s="10">
        <v>5</v>
      </c>
      <c r="E113" s="11" t="s">
        <v>228</v>
      </c>
      <c r="F113" s="12">
        <v>225</v>
      </c>
      <c r="G113" s="13">
        <f t="shared" si="9"/>
        <v>1125</v>
      </c>
      <c r="H113" s="9" t="s">
        <v>369</v>
      </c>
    </row>
    <row r="114" spans="1:8">
      <c r="A114" s="8" t="s">
        <v>370</v>
      </c>
      <c r="B114" s="8" t="s">
        <v>28</v>
      </c>
      <c r="C114" s="9" t="s">
        <v>371</v>
      </c>
      <c r="D114" s="10">
        <v>5</v>
      </c>
      <c r="E114" s="11" t="s">
        <v>228</v>
      </c>
      <c r="F114" s="12">
        <v>125</v>
      </c>
      <c r="G114" s="13">
        <f t="shared" si="9"/>
        <v>625</v>
      </c>
      <c r="H114" s="9" t="s">
        <v>372</v>
      </c>
    </row>
    <row r="115" spans="1:8">
      <c r="A115" s="8" t="s">
        <v>373</v>
      </c>
      <c r="B115" s="8" t="s">
        <v>28</v>
      </c>
      <c r="C115" s="9" t="s">
        <v>374</v>
      </c>
      <c r="D115" s="10">
        <v>1</v>
      </c>
      <c r="E115" s="11" t="s">
        <v>171</v>
      </c>
      <c r="F115" s="12">
        <v>1000</v>
      </c>
      <c r="G115" s="13">
        <f t="shared" si="9"/>
        <v>1000</v>
      </c>
      <c r="H115" s="9" t="s">
        <v>375</v>
      </c>
    </row>
    <row r="116" spans="1:8">
      <c r="A116" s="54" t="s">
        <v>376</v>
      </c>
      <c r="B116" s="54"/>
      <c r="C116" s="55"/>
      <c r="D116" s="56"/>
      <c r="E116" s="57"/>
      <c r="F116" s="58"/>
      <c r="G116" s="15">
        <f>SUM(G106:G115)</f>
        <v>20025</v>
      </c>
      <c r="H116" s="14" t="s">
        <v>377</v>
      </c>
    </row>
    <row r="117" spans="1:8">
      <c r="A117" s="8"/>
      <c r="B117" s="8"/>
      <c r="C117" s="9"/>
      <c r="D117" s="16"/>
      <c r="E117" s="11"/>
      <c r="F117" s="13"/>
      <c r="G117" s="13"/>
      <c r="H117" s="9"/>
    </row>
    <row r="118" spans="1:8">
      <c r="A118" s="47" t="s">
        <v>29</v>
      </c>
      <c r="B118" s="48"/>
      <c r="C118" s="49"/>
      <c r="D118" s="50"/>
      <c r="E118" s="51"/>
      <c r="F118" s="52"/>
      <c r="G118" s="52"/>
      <c r="H118" s="53"/>
    </row>
    <row r="119" spans="1:8">
      <c r="A119" s="8" t="s">
        <v>378</v>
      </c>
      <c r="B119" s="8" t="s">
        <v>29</v>
      </c>
      <c r="C119" s="9" t="s">
        <v>379</v>
      </c>
      <c r="D119" s="10">
        <v>6</v>
      </c>
      <c r="E119" s="11" t="s">
        <v>117</v>
      </c>
      <c r="F119" s="12">
        <v>500</v>
      </c>
      <c r="G119" s="13">
        <f t="shared" ref="G119:G127" si="10">D119*F119</f>
        <v>3000</v>
      </c>
      <c r="H119" s="9" t="s">
        <v>380</v>
      </c>
    </row>
    <row r="120" spans="1:8">
      <c r="A120" s="8" t="s">
        <v>381</v>
      </c>
      <c r="B120" s="8" t="s">
        <v>29</v>
      </c>
      <c r="C120" s="9" t="s">
        <v>382</v>
      </c>
      <c r="D120" s="10">
        <v>6</v>
      </c>
      <c r="E120" s="11" t="s">
        <v>117</v>
      </c>
      <c r="F120" s="12">
        <v>475</v>
      </c>
      <c r="G120" s="13">
        <f t="shared" si="10"/>
        <v>2850</v>
      </c>
      <c r="H120" s="9" t="s">
        <v>383</v>
      </c>
    </row>
    <row r="121" spans="1:8">
      <c r="A121" s="8" t="s">
        <v>384</v>
      </c>
      <c r="B121" s="8" t="s">
        <v>29</v>
      </c>
      <c r="C121" s="9" t="s">
        <v>385</v>
      </c>
      <c r="D121" s="10">
        <v>12</v>
      </c>
      <c r="E121" s="11" t="s">
        <v>186</v>
      </c>
      <c r="F121" s="12">
        <v>350</v>
      </c>
      <c r="G121" s="13">
        <f t="shared" si="10"/>
        <v>4200</v>
      </c>
      <c r="H121" s="9" t="s">
        <v>386</v>
      </c>
    </row>
    <row r="122" spans="1:8">
      <c r="A122" s="8" t="s">
        <v>387</v>
      </c>
      <c r="B122" s="8" t="s">
        <v>29</v>
      </c>
      <c r="C122" s="9" t="s">
        <v>388</v>
      </c>
      <c r="D122" s="10">
        <v>12</v>
      </c>
      <c r="E122" s="11" t="s">
        <v>186</v>
      </c>
      <c r="F122" s="12">
        <v>350</v>
      </c>
      <c r="G122" s="13">
        <f t="shared" si="10"/>
        <v>4200</v>
      </c>
      <c r="H122" s="9" t="s">
        <v>389</v>
      </c>
    </row>
    <row r="123" spans="1:8">
      <c r="A123" s="8" t="s">
        <v>390</v>
      </c>
      <c r="B123" s="8" t="s">
        <v>29</v>
      </c>
      <c r="C123" s="9" t="s">
        <v>391</v>
      </c>
      <c r="D123" s="10">
        <v>5</v>
      </c>
      <c r="E123" s="11" t="s">
        <v>228</v>
      </c>
      <c r="F123" s="12">
        <v>700</v>
      </c>
      <c r="G123" s="13">
        <f t="shared" si="10"/>
        <v>3500</v>
      </c>
      <c r="H123" s="9" t="s">
        <v>392</v>
      </c>
    </row>
    <row r="124" spans="1:8">
      <c r="A124" s="8" t="s">
        <v>393</v>
      </c>
      <c r="B124" s="8" t="s">
        <v>29</v>
      </c>
      <c r="C124" s="9" t="s">
        <v>394</v>
      </c>
      <c r="D124" s="10">
        <v>5</v>
      </c>
      <c r="E124" s="11" t="s">
        <v>228</v>
      </c>
      <c r="F124" s="12">
        <v>500</v>
      </c>
      <c r="G124" s="13">
        <f t="shared" si="10"/>
        <v>2500</v>
      </c>
      <c r="H124" s="9" t="s">
        <v>395</v>
      </c>
    </row>
    <row r="125" spans="1:8">
      <c r="A125" s="8" t="s">
        <v>396</v>
      </c>
      <c r="B125" s="8" t="s">
        <v>29</v>
      </c>
      <c r="C125" s="9" t="s">
        <v>397</v>
      </c>
      <c r="D125" s="10">
        <v>2</v>
      </c>
      <c r="E125" s="11" t="s">
        <v>228</v>
      </c>
      <c r="F125" s="12">
        <v>450</v>
      </c>
      <c r="G125" s="13">
        <f t="shared" si="10"/>
        <v>900</v>
      </c>
      <c r="H125" s="9" t="s">
        <v>398</v>
      </c>
    </row>
    <row r="126" spans="1:8" ht="26">
      <c r="A126" s="8" t="s">
        <v>399</v>
      </c>
      <c r="B126" s="8" t="s">
        <v>29</v>
      </c>
      <c r="C126" s="9" t="s">
        <v>400</v>
      </c>
      <c r="D126" s="10">
        <v>1</v>
      </c>
      <c r="E126" s="11" t="s">
        <v>171</v>
      </c>
      <c r="F126" s="12">
        <v>900</v>
      </c>
      <c r="G126" s="13">
        <f t="shared" si="10"/>
        <v>900</v>
      </c>
      <c r="H126" s="9" t="s">
        <v>401</v>
      </c>
    </row>
    <row r="127" spans="1:8">
      <c r="A127" s="8" t="s">
        <v>402</v>
      </c>
      <c r="B127" s="8" t="s">
        <v>29</v>
      </c>
      <c r="C127" s="9" t="s">
        <v>403</v>
      </c>
      <c r="D127" s="10">
        <v>1</v>
      </c>
      <c r="E127" s="11" t="s">
        <v>171</v>
      </c>
      <c r="F127" s="12">
        <v>700</v>
      </c>
      <c r="G127" s="13">
        <f t="shared" si="10"/>
        <v>700</v>
      </c>
      <c r="H127" s="9" t="s">
        <v>404</v>
      </c>
    </row>
    <row r="128" spans="1:8">
      <c r="A128" s="54" t="s">
        <v>405</v>
      </c>
      <c r="B128" s="54"/>
      <c r="C128" s="55"/>
      <c r="D128" s="56"/>
      <c r="E128" s="57"/>
      <c r="F128" s="58"/>
      <c r="G128" s="15">
        <f>SUM(G119:G127)</f>
        <v>22750</v>
      </c>
      <c r="H128" s="14" t="s">
        <v>406</v>
      </c>
    </row>
    <row r="129" spans="1:8">
      <c r="A129" s="8"/>
      <c r="B129" s="8"/>
      <c r="C129" s="9"/>
      <c r="D129" s="16"/>
      <c r="E129" s="11"/>
      <c r="F129" s="13"/>
      <c r="G129" s="13"/>
      <c r="H129" s="9"/>
    </row>
    <row r="130" spans="1:8">
      <c r="A130" s="47" t="s">
        <v>30</v>
      </c>
      <c r="B130" s="48"/>
      <c r="C130" s="49"/>
      <c r="D130" s="50"/>
      <c r="E130" s="51"/>
      <c r="F130" s="52"/>
      <c r="G130" s="52"/>
      <c r="H130" s="53"/>
    </row>
    <row r="131" spans="1:8">
      <c r="A131" s="8" t="s">
        <v>407</v>
      </c>
      <c r="B131" s="8" t="s">
        <v>30</v>
      </c>
      <c r="C131" s="9" t="s">
        <v>408</v>
      </c>
      <c r="D131" s="10">
        <v>5</v>
      </c>
      <c r="E131" s="11" t="s">
        <v>117</v>
      </c>
      <c r="F131" s="12">
        <v>550</v>
      </c>
      <c r="G131" s="13">
        <f>D131*F131</f>
        <v>2750</v>
      </c>
      <c r="H131" s="9" t="s">
        <v>409</v>
      </c>
    </row>
    <row r="132" spans="1:8">
      <c r="A132" s="8" t="s">
        <v>410</v>
      </c>
      <c r="B132" s="8" t="s">
        <v>30</v>
      </c>
      <c r="C132" s="9" t="s">
        <v>411</v>
      </c>
      <c r="D132" s="10">
        <v>5</v>
      </c>
      <c r="E132" s="11" t="s">
        <v>117</v>
      </c>
      <c r="F132" s="12">
        <v>350</v>
      </c>
      <c r="G132" s="13">
        <f>D132*F132</f>
        <v>1750</v>
      </c>
      <c r="H132" s="9" t="s">
        <v>412</v>
      </c>
    </row>
    <row r="133" spans="1:8">
      <c r="A133" s="8" t="s">
        <v>413</v>
      </c>
      <c r="B133" s="8" t="s">
        <v>30</v>
      </c>
      <c r="C133" s="9" t="s">
        <v>414</v>
      </c>
      <c r="D133" s="10">
        <v>5</v>
      </c>
      <c r="E133" s="11" t="s">
        <v>228</v>
      </c>
      <c r="F133" s="12">
        <v>300</v>
      </c>
      <c r="G133" s="13">
        <f>D133*F133</f>
        <v>1500</v>
      </c>
      <c r="H133" s="9" t="s">
        <v>415</v>
      </c>
    </row>
    <row r="134" spans="1:8">
      <c r="A134" s="8" t="s">
        <v>416</v>
      </c>
      <c r="B134" s="8" t="s">
        <v>30</v>
      </c>
      <c r="C134" s="9" t="s">
        <v>417</v>
      </c>
      <c r="D134" s="10">
        <v>5</v>
      </c>
      <c r="E134" s="11" t="s">
        <v>228</v>
      </c>
      <c r="F134" s="12">
        <v>125</v>
      </c>
      <c r="G134" s="13">
        <f>D134*F134</f>
        <v>625</v>
      </c>
      <c r="H134" s="9" t="s">
        <v>418</v>
      </c>
    </row>
    <row r="135" spans="1:8">
      <c r="A135" s="8" t="s">
        <v>419</v>
      </c>
      <c r="B135" s="8" t="s">
        <v>30</v>
      </c>
      <c r="C135" s="9" t="s">
        <v>420</v>
      </c>
      <c r="D135" s="10">
        <v>1</v>
      </c>
      <c r="E135" s="11" t="s">
        <v>171</v>
      </c>
      <c r="F135" s="12">
        <v>400</v>
      </c>
      <c r="G135" s="13">
        <f>D135*F135</f>
        <v>400</v>
      </c>
      <c r="H135" s="9" t="s">
        <v>421</v>
      </c>
    </row>
    <row r="136" spans="1:8">
      <c r="A136" s="54" t="s">
        <v>422</v>
      </c>
      <c r="B136" s="54"/>
      <c r="C136" s="55"/>
      <c r="D136" s="56"/>
      <c r="E136" s="57"/>
      <c r="F136" s="58"/>
      <c r="G136" s="15">
        <f>SUM(G131:G135)</f>
        <v>7025</v>
      </c>
      <c r="H136" s="14" t="s">
        <v>423</v>
      </c>
    </row>
    <row r="137" spans="1:8">
      <c r="A137" s="8"/>
      <c r="B137" s="8"/>
      <c r="C137" s="9"/>
      <c r="D137" s="16"/>
      <c r="E137" s="11"/>
      <c r="F137" s="13"/>
      <c r="G137" s="13"/>
      <c r="H137" s="9"/>
    </row>
    <row r="138" spans="1:8">
      <c r="A138" s="47" t="s">
        <v>31</v>
      </c>
      <c r="B138" s="48"/>
      <c r="C138" s="49"/>
      <c r="D138" s="50"/>
      <c r="E138" s="51"/>
      <c r="F138" s="52"/>
      <c r="G138" s="52"/>
      <c r="H138" s="53"/>
    </row>
    <row r="139" spans="1:8">
      <c r="A139" s="8" t="s">
        <v>424</v>
      </c>
      <c r="B139" s="8" t="s">
        <v>31</v>
      </c>
      <c r="C139" s="9" t="s">
        <v>425</v>
      </c>
      <c r="D139" s="10">
        <v>100</v>
      </c>
      <c r="E139" s="11" t="s">
        <v>186</v>
      </c>
      <c r="F139" s="12">
        <v>25</v>
      </c>
      <c r="G139" s="13">
        <f t="shared" ref="G139:G146" si="11">D139*F139</f>
        <v>2500</v>
      </c>
      <c r="H139" s="9" t="s">
        <v>426</v>
      </c>
    </row>
    <row r="140" spans="1:8">
      <c r="A140" s="8" t="s">
        <v>427</v>
      </c>
      <c r="B140" s="8" t="s">
        <v>31</v>
      </c>
      <c r="C140" s="9" t="s">
        <v>428</v>
      </c>
      <c r="D140" s="10">
        <v>100</v>
      </c>
      <c r="E140" s="11" t="s">
        <v>186</v>
      </c>
      <c r="F140" s="12">
        <v>10</v>
      </c>
      <c r="G140" s="13">
        <f t="shared" si="11"/>
        <v>1000</v>
      </c>
      <c r="H140" s="9" t="s">
        <v>429</v>
      </c>
    </row>
    <row r="141" spans="1:8">
      <c r="A141" s="8" t="s">
        <v>430</v>
      </c>
      <c r="B141" s="8" t="s">
        <v>31</v>
      </c>
      <c r="C141" s="9" t="s">
        <v>431</v>
      </c>
      <c r="D141" s="10">
        <v>5</v>
      </c>
      <c r="E141" s="11" t="s">
        <v>228</v>
      </c>
      <c r="F141" s="12">
        <v>70</v>
      </c>
      <c r="G141" s="13">
        <f t="shared" si="11"/>
        <v>350</v>
      </c>
      <c r="H141" s="9" t="s">
        <v>432</v>
      </c>
    </row>
    <row r="142" spans="1:8">
      <c r="A142" s="8" t="s">
        <v>433</v>
      </c>
      <c r="B142" s="8" t="s">
        <v>31</v>
      </c>
      <c r="C142" s="9" t="s">
        <v>434</v>
      </c>
      <c r="D142" s="10">
        <v>5</v>
      </c>
      <c r="E142" s="11" t="s">
        <v>228</v>
      </c>
      <c r="F142" s="12">
        <v>150</v>
      </c>
      <c r="G142" s="13">
        <f t="shared" si="11"/>
        <v>750</v>
      </c>
      <c r="H142" s="9" t="s">
        <v>435</v>
      </c>
    </row>
    <row r="143" spans="1:8">
      <c r="A143" s="8" t="s">
        <v>436</v>
      </c>
      <c r="B143" s="8" t="s">
        <v>31</v>
      </c>
      <c r="C143" s="9" t="s">
        <v>437</v>
      </c>
      <c r="D143" s="10">
        <v>1</v>
      </c>
      <c r="E143" s="11" t="s">
        <v>171</v>
      </c>
      <c r="F143" s="12">
        <v>700</v>
      </c>
      <c r="G143" s="13">
        <f t="shared" si="11"/>
        <v>700</v>
      </c>
      <c r="H143" s="9" t="s">
        <v>438</v>
      </c>
    </row>
    <row r="144" spans="1:8">
      <c r="A144" s="8" t="s">
        <v>439</v>
      </c>
      <c r="B144" s="8" t="s">
        <v>31</v>
      </c>
      <c r="C144" s="9" t="s">
        <v>440</v>
      </c>
      <c r="D144" s="10">
        <v>1</v>
      </c>
      <c r="E144" s="11" t="s">
        <v>171</v>
      </c>
      <c r="F144" s="12">
        <v>750</v>
      </c>
      <c r="G144" s="13">
        <f t="shared" si="11"/>
        <v>750</v>
      </c>
      <c r="H144" s="9" t="s">
        <v>441</v>
      </c>
    </row>
    <row r="145" spans="1:8">
      <c r="A145" s="8" t="s">
        <v>442</v>
      </c>
      <c r="B145" s="8" t="s">
        <v>31</v>
      </c>
      <c r="C145" s="9" t="s">
        <v>443</v>
      </c>
      <c r="D145" s="10">
        <v>1</v>
      </c>
      <c r="E145" s="11" t="s">
        <v>216</v>
      </c>
      <c r="F145" s="12">
        <v>1200</v>
      </c>
      <c r="G145" s="13">
        <f t="shared" si="11"/>
        <v>1200</v>
      </c>
      <c r="H145" s="9" t="s">
        <v>444</v>
      </c>
    </row>
    <row r="146" spans="1:8">
      <c r="A146" s="8" t="s">
        <v>445</v>
      </c>
      <c r="B146" s="8" t="s">
        <v>31</v>
      </c>
      <c r="C146" s="9" t="s">
        <v>446</v>
      </c>
      <c r="D146" s="10">
        <v>1</v>
      </c>
      <c r="E146" s="11" t="s">
        <v>171</v>
      </c>
      <c r="F146" s="12">
        <v>400</v>
      </c>
      <c r="G146" s="13">
        <f t="shared" si="11"/>
        <v>400</v>
      </c>
      <c r="H146" s="9" t="s">
        <v>447</v>
      </c>
    </row>
    <row r="147" spans="1:8">
      <c r="A147" s="54" t="s">
        <v>448</v>
      </c>
      <c r="B147" s="54"/>
      <c r="C147" s="55"/>
      <c r="D147" s="56"/>
      <c r="E147" s="57"/>
      <c r="F147" s="58"/>
      <c r="G147" s="15">
        <f>SUM(G139:G146)</f>
        <v>7650</v>
      </c>
      <c r="H147" s="14" t="s">
        <v>449</v>
      </c>
    </row>
    <row r="148" spans="1:8">
      <c r="A148" s="8"/>
      <c r="B148" s="8"/>
      <c r="C148" s="9"/>
      <c r="D148" s="16"/>
      <c r="E148" s="11"/>
      <c r="F148" s="13"/>
      <c r="G148" s="13"/>
      <c r="H148" s="9"/>
    </row>
    <row r="149" spans="1:8">
      <c r="A149" s="47" t="s">
        <v>32</v>
      </c>
      <c r="B149" s="48"/>
      <c r="C149" s="49"/>
      <c r="D149" s="50"/>
      <c r="E149" s="51"/>
      <c r="F149" s="52"/>
      <c r="G149" s="52"/>
      <c r="H149" s="53"/>
    </row>
    <row r="150" spans="1:8">
      <c r="A150" s="8" t="s">
        <v>450</v>
      </c>
      <c r="B150" s="8" t="s">
        <v>32</v>
      </c>
      <c r="C150" s="9" t="s">
        <v>451</v>
      </c>
      <c r="D150" s="10">
        <v>7</v>
      </c>
      <c r="E150" s="11" t="s">
        <v>117</v>
      </c>
      <c r="F150" s="12">
        <v>250</v>
      </c>
      <c r="G150" s="13">
        <f>D150*F150</f>
        <v>1750</v>
      </c>
      <c r="H150" s="9" t="s">
        <v>452</v>
      </c>
    </row>
    <row r="151" spans="1:8">
      <c r="A151" s="8" t="s">
        <v>453</v>
      </c>
      <c r="B151" s="8" t="s">
        <v>32</v>
      </c>
      <c r="C151" s="9" t="s">
        <v>454</v>
      </c>
      <c r="D151" s="10">
        <v>5</v>
      </c>
      <c r="E151" s="11" t="s">
        <v>117</v>
      </c>
      <c r="F151" s="12">
        <v>350</v>
      </c>
      <c r="G151" s="13">
        <f>D151*F151</f>
        <v>1750</v>
      </c>
      <c r="H151" s="9" t="s">
        <v>455</v>
      </c>
    </row>
    <row r="152" spans="1:8">
      <c r="A152" s="8" t="s">
        <v>456</v>
      </c>
      <c r="B152" s="8" t="s">
        <v>32</v>
      </c>
      <c r="C152" s="9" t="s">
        <v>457</v>
      </c>
      <c r="D152" s="10">
        <v>1</v>
      </c>
      <c r="E152" s="11" t="s">
        <v>171</v>
      </c>
      <c r="F152" s="12">
        <v>1000</v>
      </c>
      <c r="G152" s="13">
        <f>D152*F152</f>
        <v>1000</v>
      </c>
      <c r="H152" s="9" t="s">
        <v>458</v>
      </c>
    </row>
    <row r="153" spans="1:8">
      <c r="A153" s="8" t="s">
        <v>459</v>
      </c>
      <c r="B153" s="8" t="s">
        <v>32</v>
      </c>
      <c r="C153" s="9" t="s">
        <v>460</v>
      </c>
      <c r="D153" s="10">
        <v>100</v>
      </c>
      <c r="E153" s="11" t="s">
        <v>186</v>
      </c>
      <c r="F153" s="12">
        <v>8</v>
      </c>
      <c r="G153" s="13">
        <f>D153*F153</f>
        <v>800</v>
      </c>
      <c r="H153" s="9" t="s">
        <v>461</v>
      </c>
    </row>
    <row r="154" spans="1:8">
      <c r="A154" s="8" t="s">
        <v>462</v>
      </c>
      <c r="B154" s="8" t="s">
        <v>32</v>
      </c>
      <c r="C154" s="9" t="s">
        <v>463</v>
      </c>
      <c r="D154" s="10">
        <v>1</v>
      </c>
      <c r="E154" s="11" t="s">
        <v>171</v>
      </c>
      <c r="F154" s="12">
        <v>700</v>
      </c>
      <c r="G154" s="13">
        <f>D154*F154</f>
        <v>700</v>
      </c>
      <c r="H154" s="9" t="s">
        <v>464</v>
      </c>
    </row>
    <row r="155" spans="1:8">
      <c r="A155" s="54" t="s">
        <v>465</v>
      </c>
      <c r="B155" s="54"/>
      <c r="C155" s="55"/>
      <c r="D155" s="56"/>
      <c r="E155" s="57"/>
      <c r="F155" s="58"/>
      <c r="G155" s="15">
        <f>SUM(G150:G154)</f>
        <v>6000</v>
      </c>
      <c r="H155" s="14" t="s">
        <v>466</v>
      </c>
    </row>
    <row r="156" spans="1:8">
      <c r="A156" s="8"/>
      <c r="B156" s="8"/>
      <c r="C156" s="9"/>
      <c r="D156" s="16"/>
      <c r="E156" s="11"/>
      <c r="F156" s="13"/>
      <c r="G156" s="13"/>
      <c r="H156" s="9"/>
    </row>
    <row r="157" spans="1:8">
      <c r="A157" s="47" t="s">
        <v>33</v>
      </c>
      <c r="B157" s="48"/>
      <c r="C157" s="49"/>
      <c r="D157" s="50"/>
      <c r="E157" s="51"/>
      <c r="F157" s="52"/>
      <c r="G157" s="52"/>
      <c r="H157" s="53"/>
    </row>
    <row r="158" spans="1:8">
      <c r="A158" s="8" t="s">
        <v>467</v>
      </c>
      <c r="B158" s="8" t="s">
        <v>33</v>
      </c>
      <c r="C158" s="9" t="s">
        <v>468</v>
      </c>
      <c r="D158" s="10">
        <v>4</v>
      </c>
      <c r="E158" s="11" t="s">
        <v>469</v>
      </c>
      <c r="F158" s="12">
        <v>800</v>
      </c>
      <c r="G158" s="13">
        <f t="shared" ref="G158:G170" si="12">D158*F158</f>
        <v>3200</v>
      </c>
      <c r="H158" s="9" t="s">
        <v>470</v>
      </c>
    </row>
    <row r="159" spans="1:8">
      <c r="A159" s="8" t="s">
        <v>471</v>
      </c>
      <c r="B159" s="8" t="s">
        <v>33</v>
      </c>
      <c r="C159" s="9" t="s">
        <v>472</v>
      </c>
      <c r="D159" s="10">
        <v>7</v>
      </c>
      <c r="E159" s="11" t="s">
        <v>469</v>
      </c>
      <c r="F159" s="12">
        <v>1300</v>
      </c>
      <c r="G159" s="13">
        <f t="shared" si="12"/>
        <v>9100</v>
      </c>
      <c r="H159" s="9" t="s">
        <v>473</v>
      </c>
    </row>
    <row r="160" spans="1:8">
      <c r="A160" s="8" t="s">
        <v>474</v>
      </c>
      <c r="B160" s="8" t="s">
        <v>33</v>
      </c>
      <c r="C160" s="9" t="s">
        <v>475</v>
      </c>
      <c r="D160" s="10">
        <v>3</v>
      </c>
      <c r="E160" s="11" t="s">
        <v>469</v>
      </c>
      <c r="F160" s="12">
        <v>650</v>
      </c>
      <c r="G160" s="13">
        <f t="shared" si="12"/>
        <v>1950</v>
      </c>
      <c r="H160" s="9" t="s">
        <v>476</v>
      </c>
    </row>
    <row r="161" spans="1:8">
      <c r="A161" s="8" t="s">
        <v>477</v>
      </c>
      <c r="B161" s="8" t="s">
        <v>33</v>
      </c>
      <c r="C161" s="9" t="s">
        <v>478</v>
      </c>
      <c r="D161" s="10">
        <v>4</v>
      </c>
      <c r="E161" s="11" t="s">
        <v>117</v>
      </c>
      <c r="F161" s="12">
        <v>750</v>
      </c>
      <c r="G161" s="13">
        <f t="shared" si="12"/>
        <v>3000</v>
      </c>
      <c r="H161" s="9" t="s">
        <v>479</v>
      </c>
    </row>
    <row r="162" spans="1:8">
      <c r="A162" s="8" t="s">
        <v>480</v>
      </c>
      <c r="B162" s="8" t="s">
        <v>33</v>
      </c>
      <c r="C162" s="9" t="s">
        <v>481</v>
      </c>
      <c r="D162" s="10">
        <v>1</v>
      </c>
      <c r="E162" s="11" t="s">
        <v>113</v>
      </c>
      <c r="F162" s="12">
        <v>5500</v>
      </c>
      <c r="G162" s="13">
        <f t="shared" si="12"/>
        <v>5500</v>
      </c>
      <c r="H162" s="9" t="s">
        <v>482</v>
      </c>
    </row>
    <row r="163" spans="1:8">
      <c r="A163" s="8" t="s">
        <v>483</v>
      </c>
      <c r="B163" s="8" t="s">
        <v>33</v>
      </c>
      <c r="C163" s="9" t="s">
        <v>484</v>
      </c>
      <c r="D163" s="10">
        <v>1</v>
      </c>
      <c r="E163" s="11" t="s">
        <v>113</v>
      </c>
      <c r="F163" s="12">
        <v>1500</v>
      </c>
      <c r="G163" s="13">
        <f t="shared" si="12"/>
        <v>1500</v>
      </c>
      <c r="H163" s="9" t="s">
        <v>485</v>
      </c>
    </row>
    <row r="164" spans="1:8">
      <c r="A164" s="8" t="s">
        <v>486</v>
      </c>
      <c r="B164" s="8" t="s">
        <v>33</v>
      </c>
      <c r="C164" s="9" t="s">
        <v>487</v>
      </c>
      <c r="D164" s="10">
        <v>1</v>
      </c>
      <c r="E164" s="11" t="s">
        <v>167</v>
      </c>
      <c r="F164" s="12">
        <v>750</v>
      </c>
      <c r="G164" s="13">
        <f t="shared" si="12"/>
        <v>750</v>
      </c>
      <c r="H164" s="9" t="s">
        <v>488</v>
      </c>
    </row>
    <row r="165" spans="1:8">
      <c r="A165" s="8" t="s">
        <v>489</v>
      </c>
      <c r="B165" s="8" t="s">
        <v>33</v>
      </c>
      <c r="C165" s="9" t="s">
        <v>490</v>
      </c>
      <c r="D165" s="10">
        <v>1</v>
      </c>
      <c r="E165" s="11" t="s">
        <v>113</v>
      </c>
      <c r="F165" s="12">
        <v>2500</v>
      </c>
      <c r="G165" s="13">
        <f t="shared" si="12"/>
        <v>2500</v>
      </c>
      <c r="H165" s="9" t="s">
        <v>491</v>
      </c>
    </row>
    <row r="166" spans="1:8" ht="26">
      <c r="A166" s="8" t="s">
        <v>492</v>
      </c>
      <c r="B166" s="8" t="s">
        <v>33</v>
      </c>
      <c r="C166" s="9" t="s">
        <v>493</v>
      </c>
      <c r="D166" s="10">
        <v>1</v>
      </c>
      <c r="E166" s="11" t="s">
        <v>113</v>
      </c>
      <c r="F166" s="12">
        <v>3000</v>
      </c>
      <c r="G166" s="13">
        <f t="shared" si="12"/>
        <v>3000</v>
      </c>
      <c r="H166" s="9" t="s">
        <v>494</v>
      </c>
    </row>
    <row r="167" spans="1:8" ht="26">
      <c r="A167" s="8" t="s">
        <v>495</v>
      </c>
      <c r="B167" s="8" t="s">
        <v>33</v>
      </c>
      <c r="C167" s="9" t="s">
        <v>496</v>
      </c>
      <c r="D167" s="10">
        <v>12</v>
      </c>
      <c r="E167" s="11" t="s">
        <v>497</v>
      </c>
      <c r="F167" s="12">
        <v>400</v>
      </c>
      <c r="G167" s="13">
        <f t="shared" si="12"/>
        <v>4800</v>
      </c>
      <c r="H167" s="9" t="s">
        <v>498</v>
      </c>
    </row>
    <row r="168" spans="1:8">
      <c r="A168" s="8" t="s">
        <v>499</v>
      </c>
      <c r="B168" s="8" t="s">
        <v>33</v>
      </c>
      <c r="C168" s="9" t="s">
        <v>500</v>
      </c>
      <c r="D168" s="10">
        <v>1</v>
      </c>
      <c r="E168" s="11" t="s">
        <v>113</v>
      </c>
      <c r="F168" s="12">
        <v>700</v>
      </c>
      <c r="G168" s="13">
        <f t="shared" si="12"/>
        <v>700</v>
      </c>
      <c r="H168" s="9" t="s">
        <v>501</v>
      </c>
    </row>
    <row r="169" spans="1:8">
      <c r="A169" s="8" t="s">
        <v>502</v>
      </c>
      <c r="B169" s="8" t="s">
        <v>33</v>
      </c>
      <c r="C169" s="9" t="s">
        <v>503</v>
      </c>
      <c r="D169" s="10">
        <v>1</v>
      </c>
      <c r="E169" s="11" t="s">
        <v>216</v>
      </c>
      <c r="F169" s="12">
        <v>1800</v>
      </c>
      <c r="G169" s="13">
        <f t="shared" si="12"/>
        <v>1800</v>
      </c>
      <c r="H169" s="9" t="s">
        <v>504</v>
      </c>
    </row>
    <row r="170" spans="1:8">
      <c r="A170" s="8" t="s">
        <v>505</v>
      </c>
      <c r="B170" s="8" t="s">
        <v>33</v>
      </c>
      <c r="C170" s="9" t="s">
        <v>506</v>
      </c>
      <c r="D170" s="10">
        <v>1</v>
      </c>
      <c r="E170" s="11" t="s">
        <v>216</v>
      </c>
      <c r="F170" s="12">
        <v>800</v>
      </c>
      <c r="G170" s="13">
        <f t="shared" si="12"/>
        <v>800</v>
      </c>
      <c r="H170" s="9" t="s">
        <v>507</v>
      </c>
    </row>
    <row r="171" spans="1:8">
      <c r="A171" s="54" t="s">
        <v>508</v>
      </c>
      <c r="B171" s="54"/>
      <c r="C171" s="55"/>
      <c r="D171" s="56"/>
      <c r="E171" s="57"/>
      <c r="F171" s="58"/>
      <c r="G171" s="15">
        <f>SUM(G158:G170)</f>
        <v>38600</v>
      </c>
      <c r="H171" s="14" t="s">
        <v>509</v>
      </c>
    </row>
    <row r="172" spans="1:8">
      <c r="A172" s="8"/>
      <c r="B172" s="8"/>
      <c r="C172" s="9"/>
      <c r="D172" s="16"/>
      <c r="E172" s="11"/>
      <c r="F172" s="13"/>
      <c r="G172" s="13"/>
      <c r="H172" s="9"/>
    </row>
    <row r="173" spans="1:8">
      <c r="A173" s="47" t="s">
        <v>34</v>
      </c>
      <c r="B173" s="48"/>
      <c r="C173" s="49"/>
      <c r="D173" s="50"/>
      <c r="E173" s="51"/>
      <c r="F173" s="52"/>
      <c r="G173" s="52"/>
      <c r="H173" s="53"/>
    </row>
    <row r="174" spans="1:8">
      <c r="A174" s="8" t="s">
        <v>510</v>
      </c>
      <c r="B174" s="8" t="s">
        <v>34</v>
      </c>
      <c r="C174" s="9" t="s">
        <v>511</v>
      </c>
      <c r="D174" s="10">
        <v>1</v>
      </c>
      <c r="E174" s="11" t="s">
        <v>512</v>
      </c>
      <c r="F174" s="12">
        <v>3500</v>
      </c>
      <c r="G174" s="13">
        <f t="shared" ref="G174:G180" si="13">D174*F174</f>
        <v>3500</v>
      </c>
      <c r="H174" s="9" t="s">
        <v>513</v>
      </c>
    </row>
    <row r="175" spans="1:8">
      <c r="A175" s="8" t="s">
        <v>514</v>
      </c>
      <c r="B175" s="8" t="s">
        <v>34</v>
      </c>
      <c r="C175" s="9" t="s">
        <v>515</v>
      </c>
      <c r="D175" s="10">
        <v>1</v>
      </c>
      <c r="E175" s="11" t="s">
        <v>512</v>
      </c>
      <c r="F175" s="12">
        <v>1800</v>
      </c>
      <c r="G175" s="13">
        <f t="shared" si="13"/>
        <v>1800</v>
      </c>
      <c r="H175" s="9" t="s">
        <v>516</v>
      </c>
    </row>
    <row r="176" spans="1:8" ht="26">
      <c r="A176" s="8" t="s">
        <v>517</v>
      </c>
      <c r="B176" s="8" t="s">
        <v>34</v>
      </c>
      <c r="C176" s="9" t="s">
        <v>518</v>
      </c>
      <c r="D176" s="10">
        <v>1</v>
      </c>
      <c r="E176" s="11" t="s">
        <v>512</v>
      </c>
      <c r="F176" s="12">
        <v>0</v>
      </c>
      <c r="G176" s="13">
        <f t="shared" si="13"/>
        <v>0</v>
      </c>
      <c r="H176" s="9" t="s">
        <v>519</v>
      </c>
    </row>
    <row r="177" spans="1:8">
      <c r="A177" s="8" t="s">
        <v>520</v>
      </c>
      <c r="B177" s="8" t="s">
        <v>34</v>
      </c>
      <c r="C177" s="9" t="s">
        <v>521</v>
      </c>
      <c r="D177" s="10">
        <v>1</v>
      </c>
      <c r="E177" s="11" t="s">
        <v>113</v>
      </c>
      <c r="F177" s="12">
        <v>1800</v>
      </c>
      <c r="G177" s="13">
        <f t="shared" si="13"/>
        <v>1800</v>
      </c>
      <c r="H177" s="9" t="s">
        <v>522</v>
      </c>
    </row>
    <row r="178" spans="1:8">
      <c r="A178" s="8" t="s">
        <v>523</v>
      </c>
      <c r="B178" s="8" t="s">
        <v>34</v>
      </c>
      <c r="C178" s="9" t="s">
        <v>524</v>
      </c>
      <c r="D178" s="10">
        <v>1</v>
      </c>
      <c r="E178" s="11" t="s">
        <v>171</v>
      </c>
      <c r="F178" s="12">
        <v>1200</v>
      </c>
      <c r="G178" s="13">
        <f t="shared" si="13"/>
        <v>1200</v>
      </c>
      <c r="H178" s="9" t="s">
        <v>525</v>
      </c>
    </row>
    <row r="179" spans="1:8">
      <c r="A179" s="8" t="s">
        <v>526</v>
      </c>
      <c r="B179" s="8" t="s">
        <v>34</v>
      </c>
      <c r="C179" s="9" t="s">
        <v>527</v>
      </c>
      <c r="D179" s="10">
        <v>1</v>
      </c>
      <c r="E179" s="11" t="s">
        <v>171</v>
      </c>
      <c r="F179" s="12">
        <v>900</v>
      </c>
      <c r="G179" s="13">
        <f t="shared" si="13"/>
        <v>900</v>
      </c>
      <c r="H179" s="9" t="s">
        <v>528</v>
      </c>
    </row>
    <row r="180" spans="1:8" ht="26">
      <c r="A180" s="8" t="s">
        <v>529</v>
      </c>
      <c r="B180" s="8" t="s">
        <v>34</v>
      </c>
      <c r="C180" s="9" t="s">
        <v>530</v>
      </c>
      <c r="D180" s="10">
        <v>1</v>
      </c>
      <c r="E180" s="11" t="s">
        <v>171</v>
      </c>
      <c r="F180" s="12">
        <v>1000</v>
      </c>
      <c r="G180" s="13">
        <f t="shared" si="13"/>
        <v>1000</v>
      </c>
      <c r="H180" s="9" t="s">
        <v>531</v>
      </c>
    </row>
    <row r="181" spans="1:8">
      <c r="A181" s="54" t="s">
        <v>532</v>
      </c>
      <c r="B181" s="54"/>
      <c r="C181" s="55"/>
      <c r="D181" s="56"/>
      <c r="E181" s="57"/>
      <c r="F181" s="58"/>
      <c r="G181" s="15">
        <f>SUM(G174:G180)</f>
        <v>10200</v>
      </c>
      <c r="H181" s="14" t="s">
        <v>533</v>
      </c>
    </row>
    <row r="182" spans="1:8">
      <c r="A182" s="8"/>
      <c r="B182" s="8"/>
      <c r="C182" s="9"/>
      <c r="D182" s="16"/>
      <c r="E182" s="11"/>
      <c r="F182" s="13"/>
      <c r="G182" s="13"/>
      <c r="H182" s="9"/>
    </row>
    <row r="183" spans="1:8">
      <c r="A183" s="59" t="s">
        <v>35</v>
      </c>
      <c r="B183" s="59"/>
      <c r="C183" s="60"/>
      <c r="D183" s="61"/>
      <c r="E183" s="62"/>
      <c r="F183" s="63"/>
      <c r="G183" s="63"/>
      <c r="H183" s="60"/>
    </row>
    <row r="184" spans="1:8" ht="26">
      <c r="A184" s="8" t="s">
        <v>534</v>
      </c>
      <c r="B184" s="8" t="s">
        <v>35</v>
      </c>
      <c r="C184" s="9" t="s">
        <v>535</v>
      </c>
      <c r="D184" s="10">
        <v>0.22</v>
      </c>
      <c r="E184" s="11" t="s">
        <v>536</v>
      </c>
      <c r="F184" s="13">
        <f>SUM(G28,G29,G30,G31,G32,G33)</f>
        <v>8275</v>
      </c>
      <c r="G184" s="13">
        <f>D184*F184</f>
        <v>1820.5</v>
      </c>
      <c r="H184" s="9" t="s">
        <v>537</v>
      </c>
    </row>
    <row r="185" spans="1:8" ht="26">
      <c r="A185" s="8" t="s">
        <v>538</v>
      </c>
      <c r="B185" s="8" t="s">
        <v>35</v>
      </c>
      <c r="C185" s="9" t="s">
        <v>539</v>
      </c>
      <c r="D185" s="10">
        <v>0.18</v>
      </c>
      <c r="E185" s="11" t="s">
        <v>540</v>
      </c>
      <c r="F185" s="13">
        <f>SUM(G13,G21,G22,G23,G38,G39,G40,G41,G42,G43,G44,G48,G49,G50,G61,G69,G70,G71,G96,G101,G106,G110,G111,G112,G119,G120,G121,G122,G131,G132)</f>
        <v>85264</v>
      </c>
      <c r="G185" s="13">
        <f>D185*F185</f>
        <v>15347.519999999999</v>
      </c>
      <c r="H185" s="9" t="s">
        <v>541</v>
      </c>
    </row>
    <row r="186" spans="1:8">
      <c r="A186" s="64" t="s">
        <v>542</v>
      </c>
      <c r="B186" s="64"/>
      <c r="C186" s="65"/>
      <c r="D186" s="66"/>
      <c r="E186" s="67"/>
      <c r="F186" s="68"/>
      <c r="G186" s="18">
        <f>SUM(G184:G185)</f>
        <v>17168.019999999997</v>
      </c>
      <c r="H186" s="17" t="s">
        <v>543</v>
      </c>
    </row>
    <row r="187" spans="1:8">
      <c r="A187" s="8"/>
      <c r="B187" s="8"/>
      <c r="C187" s="9"/>
      <c r="D187" s="16"/>
      <c r="E187" s="11"/>
      <c r="F187" s="13"/>
      <c r="G187" s="13"/>
      <c r="H187" s="9"/>
    </row>
    <row r="188" spans="1:8">
      <c r="A188" s="59" t="s">
        <v>36</v>
      </c>
      <c r="B188" s="59"/>
      <c r="C188" s="60"/>
      <c r="D188" s="61"/>
      <c r="E188" s="62"/>
      <c r="F188" s="63"/>
      <c r="G188" s="63"/>
      <c r="H188" s="60"/>
    </row>
    <row r="189" spans="1:8" ht="39">
      <c r="A189" s="8" t="s">
        <v>544</v>
      </c>
      <c r="B189" s="8" t="s">
        <v>36</v>
      </c>
      <c r="C189" s="9" t="s">
        <v>545</v>
      </c>
      <c r="D189" s="10">
        <v>0</v>
      </c>
      <c r="E189" s="11" t="s">
        <v>546</v>
      </c>
      <c r="F189" s="13">
        <f>SUM(G16,G25,G35,G45,G55,G66,G77,G93,G103,G116,G128,G136,G147,G155,G171,G181,G186)</f>
        <v>241767.02</v>
      </c>
      <c r="G189" s="13">
        <f>D189*F189</f>
        <v>0</v>
      </c>
      <c r="H189" s="9" t="s">
        <v>547</v>
      </c>
    </row>
    <row r="190" spans="1:8">
      <c r="A190" s="64" t="s">
        <v>548</v>
      </c>
      <c r="B190" s="64"/>
      <c r="C190" s="65"/>
      <c r="D190" s="66"/>
      <c r="E190" s="67"/>
      <c r="F190" s="68"/>
      <c r="G190" s="18">
        <f>SUM(G189:G189)</f>
        <v>0</v>
      </c>
      <c r="H190" s="17" t="s">
        <v>549</v>
      </c>
    </row>
    <row r="191" spans="1:8">
      <c r="A191" s="8"/>
      <c r="B191" s="8"/>
      <c r="C191" s="9"/>
      <c r="D191" s="16"/>
      <c r="E191" s="11"/>
      <c r="F191" s="13"/>
      <c r="G191" s="13"/>
      <c r="H191" s="9"/>
    </row>
    <row r="192" spans="1:8">
      <c r="A192" s="59" t="s">
        <v>17</v>
      </c>
      <c r="B192" s="59"/>
      <c r="C192" s="60"/>
      <c r="D192" s="61"/>
      <c r="E192" s="62"/>
      <c r="F192" s="63"/>
      <c r="G192" s="63"/>
      <c r="H192" s="60"/>
    </row>
    <row r="193" spans="1:8" ht="26">
      <c r="A193" s="8" t="s">
        <v>550</v>
      </c>
      <c r="B193" s="8" t="s">
        <v>17</v>
      </c>
      <c r="C193" s="9" t="s">
        <v>551</v>
      </c>
      <c r="D193" s="10">
        <v>7.4999999999999997E-2</v>
      </c>
      <c r="E193" s="11" t="s">
        <v>552</v>
      </c>
      <c r="F193" s="13">
        <f>SUM(G16,G25,G35,G45,G55,G66,G77,G93,G103,G116,G128,G136,G147,G155,G171,G181,G186,G190)</f>
        <v>241767.02</v>
      </c>
      <c r="G193" s="13">
        <f>D193*F193</f>
        <v>18132.5265</v>
      </c>
      <c r="H193" s="9" t="s">
        <v>553</v>
      </c>
    </row>
    <row r="194" spans="1:8">
      <c r="A194" s="64" t="s">
        <v>554</v>
      </c>
      <c r="B194" s="64"/>
      <c r="C194" s="65"/>
      <c r="D194" s="66"/>
      <c r="E194" s="67"/>
      <c r="F194" s="68"/>
      <c r="G194" s="18">
        <f>SUM(G193:G193)</f>
        <v>18132.5265</v>
      </c>
      <c r="H194" s="17" t="s">
        <v>555</v>
      </c>
    </row>
    <row r="195" spans="1:8">
      <c r="A195" s="8"/>
      <c r="B195" s="8"/>
      <c r="C195" s="9"/>
      <c r="D195" s="16"/>
      <c r="E195" s="11"/>
      <c r="F195" s="13"/>
      <c r="G195" s="13"/>
      <c r="H195" s="9"/>
    </row>
    <row r="196" spans="1:8" ht="26">
      <c r="A196" s="69" t="s">
        <v>563</v>
      </c>
      <c r="B196" s="70"/>
      <c r="C196" s="71"/>
      <c r="D196" s="72"/>
      <c r="E196" s="73"/>
      <c r="F196" s="74"/>
      <c r="G196" s="19">
        <f>SUM(G16,G25,G35,G45,G55,G66,G77,G93,G103,G116,G128,G136,G147,G155,G171,G181,G186,G190,G194)</f>
        <v>259899.5465</v>
      </c>
      <c r="H196" s="20" t="s">
        <v>557</v>
      </c>
    </row>
  </sheetData>
  <mergeCells count="47">
    <mergeCell ref="A194:F194"/>
    <mergeCell ref="A196:F196"/>
    <mergeCell ref="A183:H183"/>
    <mergeCell ref="A186:F186"/>
    <mergeCell ref="A188:H188"/>
    <mergeCell ref="A190:F190"/>
    <mergeCell ref="A192:H192"/>
    <mergeCell ref="A155:F155"/>
    <mergeCell ref="A157:H157"/>
    <mergeCell ref="A171:F171"/>
    <mergeCell ref="A173:H173"/>
    <mergeCell ref="A181:F181"/>
    <mergeCell ref="A130:H130"/>
    <mergeCell ref="A136:F136"/>
    <mergeCell ref="A138:H138"/>
    <mergeCell ref="A147:F147"/>
    <mergeCell ref="A149:H149"/>
    <mergeCell ref="A103:F103"/>
    <mergeCell ref="A105:H105"/>
    <mergeCell ref="A116:F116"/>
    <mergeCell ref="A118:H118"/>
    <mergeCell ref="A128:F128"/>
    <mergeCell ref="A68:H68"/>
    <mergeCell ref="A77:F77"/>
    <mergeCell ref="A79:H79"/>
    <mergeCell ref="A93:F93"/>
    <mergeCell ref="A95:H95"/>
    <mergeCell ref="A45:F45"/>
    <mergeCell ref="A47:H47"/>
    <mergeCell ref="A55:F55"/>
    <mergeCell ref="A57:H57"/>
    <mergeCell ref="A66:F66"/>
    <mergeCell ref="A18:H18"/>
    <mergeCell ref="A25:F25"/>
    <mergeCell ref="A27:H27"/>
    <mergeCell ref="A35:F35"/>
    <mergeCell ref="A37:H37"/>
    <mergeCell ref="C6:H6"/>
    <mergeCell ref="G3:H3"/>
    <mergeCell ref="A7:H7"/>
    <mergeCell ref="A9:H9"/>
    <mergeCell ref="A16:F16"/>
    <mergeCell ref="A1:H1"/>
    <mergeCell ref="C2:H2"/>
    <mergeCell ref="C3:F3"/>
    <mergeCell ref="C4:H4"/>
    <mergeCell ref="C5:H5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6"/>
  <sheetViews>
    <sheetView showGridLines="0" workbookViewId="0">
      <selection sqref="A1:H1"/>
    </sheetView>
  </sheetViews>
  <sheetFormatPr defaultRowHeight="14"/>
  <cols>
    <col min="1" max="1" width="11" customWidth="1"/>
    <col min="2" max="2" width="25" customWidth="1"/>
    <col min="3" max="3" width="44" customWidth="1"/>
    <col min="4" max="4" width="11" customWidth="1"/>
    <col min="5" max="5" width="14" customWidth="1"/>
    <col min="6" max="7" width="15" customWidth="1"/>
    <col min="8" max="8" width="54" customWidth="1"/>
  </cols>
  <sheetData>
    <row r="1" spans="1:8" ht="30" customHeight="1">
      <c r="A1" s="43" t="s">
        <v>564</v>
      </c>
      <c r="B1" s="43"/>
      <c r="C1" s="43"/>
      <c r="D1" s="43"/>
      <c r="E1" s="43"/>
      <c r="F1" s="43"/>
      <c r="G1" s="43"/>
      <c r="H1" s="43"/>
    </row>
    <row r="2" spans="1:8">
      <c r="A2" s="4" t="s">
        <v>93</v>
      </c>
      <c r="B2" s="4" t="s">
        <v>5</v>
      </c>
      <c r="C2" s="44" t="s">
        <v>5</v>
      </c>
      <c r="D2" s="44"/>
      <c r="E2" s="44"/>
      <c r="F2" s="44"/>
      <c r="G2" s="44"/>
      <c r="H2" s="44"/>
    </row>
    <row r="3" spans="1:8">
      <c r="A3" s="4" t="s">
        <v>94</v>
      </c>
      <c r="B3" s="4"/>
      <c r="C3" s="45">
        <f>G196</f>
        <v>664971.03200000001</v>
      </c>
      <c r="D3" s="44"/>
      <c r="E3" s="44"/>
      <c r="F3" s="44"/>
      <c r="G3" s="44" t="s">
        <v>95</v>
      </c>
      <c r="H3" s="44"/>
    </row>
    <row r="4" spans="1:8" ht="39">
      <c r="A4" s="4" t="s">
        <v>96</v>
      </c>
      <c r="B4" s="4" t="s">
        <v>565</v>
      </c>
      <c r="C4" s="44" t="s">
        <v>566</v>
      </c>
      <c r="D4" s="44"/>
      <c r="E4" s="44"/>
      <c r="F4" s="44"/>
      <c r="G4" s="44"/>
      <c r="H4" s="44"/>
    </row>
    <row r="5" spans="1:8" ht="39">
      <c r="A5" s="4" t="s">
        <v>99</v>
      </c>
      <c r="B5" s="4" t="s">
        <v>567</v>
      </c>
      <c r="C5" s="44" t="s">
        <v>567</v>
      </c>
      <c r="D5" s="44"/>
      <c r="E5" s="44"/>
      <c r="F5" s="44"/>
      <c r="G5" s="44"/>
      <c r="H5" s="44"/>
    </row>
    <row r="6" spans="1:8" ht="78">
      <c r="A6" s="4" t="s">
        <v>101</v>
      </c>
      <c r="B6" s="4" t="s">
        <v>568</v>
      </c>
      <c r="C6" s="44" t="s">
        <v>568</v>
      </c>
      <c r="D6" s="44"/>
      <c r="E6" s="44"/>
      <c r="F6" s="44"/>
      <c r="G6" s="44"/>
      <c r="H6" s="44"/>
    </row>
    <row r="7" spans="1:8">
      <c r="A7" s="46" t="s">
        <v>103</v>
      </c>
      <c r="B7" s="46"/>
      <c r="C7" s="46"/>
      <c r="D7" s="46"/>
      <c r="E7" s="46"/>
      <c r="F7" s="46"/>
      <c r="G7" s="46"/>
      <c r="H7" s="46"/>
    </row>
    <row r="8" spans="1:8" ht="28" customHeight="1">
      <c r="A8" s="5" t="s">
        <v>104</v>
      </c>
      <c r="B8" s="6" t="s">
        <v>18</v>
      </c>
      <c r="C8" s="6" t="s">
        <v>105</v>
      </c>
      <c r="D8" s="6" t="s">
        <v>106</v>
      </c>
      <c r="E8" s="6" t="s">
        <v>107</v>
      </c>
      <c r="F8" s="6" t="s">
        <v>108</v>
      </c>
      <c r="G8" s="6" t="s">
        <v>109</v>
      </c>
      <c r="H8" s="7" t="s">
        <v>110</v>
      </c>
    </row>
    <row r="9" spans="1:8">
      <c r="A9" s="47" t="s">
        <v>19</v>
      </c>
      <c r="B9" s="48"/>
      <c r="C9" s="49"/>
      <c r="D9" s="50"/>
      <c r="E9" s="51"/>
      <c r="F9" s="52"/>
      <c r="G9" s="52"/>
      <c r="H9" s="53"/>
    </row>
    <row r="10" spans="1:8">
      <c r="A10" s="8" t="s">
        <v>111</v>
      </c>
      <c r="B10" s="8" t="s">
        <v>19</v>
      </c>
      <c r="C10" s="9" t="s">
        <v>112</v>
      </c>
      <c r="D10" s="10">
        <v>1</v>
      </c>
      <c r="E10" s="11" t="s">
        <v>113</v>
      </c>
      <c r="F10" s="12">
        <v>2500</v>
      </c>
      <c r="G10" s="13">
        <f t="shared" ref="G10:G15" si="0">D10*F10</f>
        <v>2500</v>
      </c>
      <c r="H10" s="9" t="s">
        <v>114</v>
      </c>
    </row>
    <row r="11" spans="1:8">
      <c r="A11" s="8" t="s">
        <v>115</v>
      </c>
      <c r="B11" s="8" t="s">
        <v>19</v>
      </c>
      <c r="C11" s="9" t="s">
        <v>116</v>
      </c>
      <c r="D11" s="10">
        <v>7</v>
      </c>
      <c r="E11" s="11" t="s">
        <v>117</v>
      </c>
      <c r="F11" s="12">
        <v>750</v>
      </c>
      <c r="G11" s="13">
        <f t="shared" si="0"/>
        <v>5250</v>
      </c>
      <c r="H11" s="9" t="s">
        <v>118</v>
      </c>
    </row>
    <row r="12" spans="1:8">
      <c r="A12" s="8" t="s">
        <v>119</v>
      </c>
      <c r="B12" s="8" t="s">
        <v>19</v>
      </c>
      <c r="C12" s="9" t="s">
        <v>120</v>
      </c>
      <c r="D12" s="10">
        <v>4</v>
      </c>
      <c r="E12" s="11" t="s">
        <v>117</v>
      </c>
      <c r="F12" s="12">
        <v>650</v>
      </c>
      <c r="G12" s="13">
        <f t="shared" si="0"/>
        <v>2600</v>
      </c>
      <c r="H12" s="9" t="s">
        <v>121</v>
      </c>
    </row>
    <row r="13" spans="1:8">
      <c r="A13" s="8" t="s">
        <v>122</v>
      </c>
      <c r="B13" s="8" t="s">
        <v>19</v>
      </c>
      <c r="C13" s="9" t="s">
        <v>123</v>
      </c>
      <c r="D13" s="10">
        <v>5</v>
      </c>
      <c r="E13" s="11" t="s">
        <v>117</v>
      </c>
      <c r="F13" s="12">
        <v>650</v>
      </c>
      <c r="G13" s="13">
        <f t="shared" si="0"/>
        <v>3250</v>
      </c>
      <c r="H13" s="9" t="s">
        <v>124</v>
      </c>
    </row>
    <row r="14" spans="1:8">
      <c r="A14" s="8" t="s">
        <v>125</v>
      </c>
      <c r="B14" s="8" t="s">
        <v>19</v>
      </c>
      <c r="C14" s="9" t="s">
        <v>126</v>
      </c>
      <c r="D14" s="10">
        <v>1</v>
      </c>
      <c r="E14" s="11" t="s">
        <v>113</v>
      </c>
      <c r="F14" s="12">
        <v>1500</v>
      </c>
      <c r="G14" s="13">
        <f t="shared" si="0"/>
        <v>1500</v>
      </c>
      <c r="H14" s="9" t="s">
        <v>127</v>
      </c>
    </row>
    <row r="15" spans="1:8">
      <c r="A15" s="8" t="s">
        <v>128</v>
      </c>
      <c r="B15" s="8" t="s">
        <v>19</v>
      </c>
      <c r="C15" s="9" t="s">
        <v>129</v>
      </c>
      <c r="D15" s="10">
        <v>1</v>
      </c>
      <c r="E15" s="11" t="s">
        <v>113</v>
      </c>
      <c r="F15" s="12">
        <v>3000</v>
      </c>
      <c r="G15" s="13">
        <f t="shared" si="0"/>
        <v>3000</v>
      </c>
      <c r="H15" s="9" t="s">
        <v>130</v>
      </c>
    </row>
    <row r="16" spans="1:8">
      <c r="A16" s="54" t="s">
        <v>131</v>
      </c>
      <c r="B16" s="54"/>
      <c r="C16" s="55"/>
      <c r="D16" s="56"/>
      <c r="E16" s="57"/>
      <c r="F16" s="58"/>
      <c r="G16" s="15">
        <f>SUM(G10:G15)</f>
        <v>18100</v>
      </c>
      <c r="H16" s="14" t="s">
        <v>132</v>
      </c>
    </row>
    <row r="17" spans="1:8">
      <c r="A17" s="8"/>
      <c r="B17" s="8"/>
      <c r="C17" s="9"/>
      <c r="D17" s="16"/>
      <c r="E17" s="11"/>
      <c r="F17" s="13"/>
      <c r="G17" s="13"/>
      <c r="H17" s="9"/>
    </row>
    <row r="18" spans="1:8">
      <c r="A18" s="47" t="s">
        <v>20</v>
      </c>
      <c r="B18" s="48"/>
      <c r="C18" s="49"/>
      <c r="D18" s="50"/>
      <c r="E18" s="51"/>
      <c r="F18" s="52"/>
      <c r="G18" s="52"/>
      <c r="H18" s="53"/>
    </row>
    <row r="19" spans="1:8">
      <c r="A19" s="8" t="s">
        <v>133</v>
      </c>
      <c r="B19" s="8" t="s">
        <v>20</v>
      </c>
      <c r="C19" s="9" t="s">
        <v>134</v>
      </c>
      <c r="D19" s="10">
        <v>1</v>
      </c>
      <c r="E19" s="11" t="s">
        <v>113</v>
      </c>
      <c r="F19" s="12">
        <v>10000</v>
      </c>
      <c r="G19" s="13">
        <f t="shared" ref="G19:G24" si="1">D19*F19</f>
        <v>10000</v>
      </c>
      <c r="H19" s="9" t="s">
        <v>135</v>
      </c>
    </row>
    <row r="20" spans="1:8">
      <c r="A20" s="8" t="s">
        <v>136</v>
      </c>
      <c r="B20" s="8" t="s">
        <v>20</v>
      </c>
      <c r="C20" s="9" t="s">
        <v>137</v>
      </c>
      <c r="D20" s="10">
        <v>1</v>
      </c>
      <c r="E20" s="11" t="s">
        <v>113</v>
      </c>
      <c r="F20" s="12">
        <v>14000</v>
      </c>
      <c r="G20" s="13">
        <f t="shared" si="1"/>
        <v>14000</v>
      </c>
      <c r="H20" s="9" t="s">
        <v>138</v>
      </c>
    </row>
    <row r="21" spans="1:8">
      <c r="A21" s="8" t="s">
        <v>139</v>
      </c>
      <c r="B21" s="8" t="s">
        <v>20</v>
      </c>
      <c r="C21" s="9" t="s">
        <v>140</v>
      </c>
      <c r="D21" s="10">
        <v>22</v>
      </c>
      <c r="E21" s="11" t="s">
        <v>117</v>
      </c>
      <c r="F21" s="12">
        <v>725</v>
      </c>
      <c r="G21" s="13">
        <f t="shared" si="1"/>
        <v>15950</v>
      </c>
      <c r="H21" s="9" t="s">
        <v>141</v>
      </c>
    </row>
    <row r="22" spans="1:8">
      <c r="A22" s="8" t="s">
        <v>142</v>
      </c>
      <c r="B22" s="8" t="s">
        <v>20</v>
      </c>
      <c r="C22" s="9" t="s">
        <v>143</v>
      </c>
      <c r="D22" s="10">
        <v>12</v>
      </c>
      <c r="E22" s="11" t="s">
        <v>117</v>
      </c>
      <c r="F22" s="12">
        <v>750</v>
      </c>
      <c r="G22" s="13">
        <f t="shared" si="1"/>
        <v>9000</v>
      </c>
      <c r="H22" s="9" t="s">
        <v>144</v>
      </c>
    </row>
    <row r="23" spans="1:8">
      <c r="A23" s="8" t="s">
        <v>145</v>
      </c>
      <c r="B23" s="8" t="s">
        <v>20</v>
      </c>
      <c r="C23" s="9" t="s">
        <v>146</v>
      </c>
      <c r="D23" s="10">
        <v>17</v>
      </c>
      <c r="E23" s="11" t="s">
        <v>117</v>
      </c>
      <c r="F23" s="12">
        <v>450</v>
      </c>
      <c r="G23" s="13">
        <f t="shared" si="1"/>
        <v>7650</v>
      </c>
      <c r="H23" s="9" t="s">
        <v>147</v>
      </c>
    </row>
    <row r="24" spans="1:8">
      <c r="A24" s="8" t="s">
        <v>148</v>
      </c>
      <c r="B24" s="8" t="s">
        <v>20</v>
      </c>
      <c r="C24" s="9" t="s">
        <v>149</v>
      </c>
      <c r="D24" s="10">
        <v>1</v>
      </c>
      <c r="E24" s="11" t="s">
        <v>113</v>
      </c>
      <c r="F24" s="12">
        <v>3500</v>
      </c>
      <c r="G24" s="13">
        <f t="shared" si="1"/>
        <v>3500</v>
      </c>
      <c r="H24" s="9" t="s">
        <v>150</v>
      </c>
    </row>
    <row r="25" spans="1:8">
      <c r="A25" s="54" t="s">
        <v>151</v>
      </c>
      <c r="B25" s="54"/>
      <c r="C25" s="55"/>
      <c r="D25" s="56"/>
      <c r="E25" s="57"/>
      <c r="F25" s="58"/>
      <c r="G25" s="15">
        <f>SUM(G19:G24)</f>
        <v>60100</v>
      </c>
      <c r="H25" s="14" t="s">
        <v>152</v>
      </c>
    </row>
    <row r="26" spans="1:8">
      <c r="A26" s="8"/>
      <c r="B26" s="8"/>
      <c r="C26" s="9"/>
      <c r="D26" s="16"/>
      <c r="E26" s="11"/>
      <c r="F26" s="13"/>
      <c r="G26" s="13"/>
      <c r="H26" s="9"/>
    </row>
    <row r="27" spans="1:8">
      <c r="A27" s="47" t="s">
        <v>21</v>
      </c>
      <c r="B27" s="48"/>
      <c r="C27" s="49"/>
      <c r="D27" s="50"/>
      <c r="E27" s="51"/>
      <c r="F27" s="52"/>
      <c r="G27" s="52"/>
      <c r="H27" s="53"/>
    </row>
    <row r="28" spans="1:8">
      <c r="A28" s="8" t="s">
        <v>153</v>
      </c>
      <c r="B28" s="8" t="s">
        <v>21</v>
      </c>
      <c r="C28" s="9" t="s">
        <v>154</v>
      </c>
      <c r="D28" s="10">
        <v>5</v>
      </c>
      <c r="E28" s="11" t="s">
        <v>117</v>
      </c>
      <c r="F28" s="12">
        <v>500</v>
      </c>
      <c r="G28" s="13">
        <f t="shared" ref="G28:G34" si="2">D28*F28</f>
        <v>2500</v>
      </c>
      <c r="H28" s="9" t="s">
        <v>155</v>
      </c>
    </row>
    <row r="29" spans="1:8">
      <c r="A29" s="8" t="s">
        <v>156</v>
      </c>
      <c r="B29" s="8" t="s">
        <v>21</v>
      </c>
      <c r="C29" s="9" t="s">
        <v>157</v>
      </c>
      <c r="D29" s="10">
        <v>6</v>
      </c>
      <c r="E29" s="11" t="s">
        <v>117</v>
      </c>
      <c r="F29" s="12">
        <v>750</v>
      </c>
      <c r="G29" s="13">
        <f t="shared" si="2"/>
        <v>4500</v>
      </c>
      <c r="H29" s="9" t="s">
        <v>158</v>
      </c>
    </row>
    <row r="30" spans="1:8">
      <c r="A30" s="8" t="s">
        <v>159</v>
      </c>
      <c r="B30" s="8" t="s">
        <v>21</v>
      </c>
      <c r="C30" s="9" t="s">
        <v>160</v>
      </c>
      <c r="D30" s="10">
        <v>5</v>
      </c>
      <c r="E30" s="11" t="s">
        <v>117</v>
      </c>
      <c r="F30" s="12">
        <v>450</v>
      </c>
      <c r="G30" s="13">
        <f t="shared" si="2"/>
        <v>2250</v>
      </c>
      <c r="H30" s="9" t="s">
        <v>161</v>
      </c>
    </row>
    <row r="31" spans="1:8">
      <c r="A31" s="8" t="s">
        <v>162</v>
      </c>
      <c r="B31" s="8" t="s">
        <v>21</v>
      </c>
      <c r="C31" s="9" t="s">
        <v>163</v>
      </c>
      <c r="D31" s="10">
        <v>6</v>
      </c>
      <c r="E31" s="11" t="s">
        <v>117</v>
      </c>
      <c r="F31" s="12">
        <v>650</v>
      </c>
      <c r="G31" s="13">
        <f t="shared" si="2"/>
        <v>3900</v>
      </c>
      <c r="H31" s="9" t="s">
        <v>164</v>
      </c>
    </row>
    <row r="32" spans="1:8">
      <c r="A32" s="8" t="s">
        <v>165</v>
      </c>
      <c r="B32" s="8" t="s">
        <v>21</v>
      </c>
      <c r="C32" s="9" t="s">
        <v>166</v>
      </c>
      <c r="D32" s="10">
        <v>2</v>
      </c>
      <c r="E32" s="11" t="s">
        <v>167</v>
      </c>
      <c r="F32" s="12">
        <v>400</v>
      </c>
      <c r="G32" s="13">
        <f t="shared" si="2"/>
        <v>800</v>
      </c>
      <c r="H32" s="9" t="s">
        <v>168</v>
      </c>
    </row>
    <row r="33" spans="1:8">
      <c r="A33" s="8" t="s">
        <v>169</v>
      </c>
      <c r="B33" s="8" t="s">
        <v>21</v>
      </c>
      <c r="C33" s="9" t="s">
        <v>170</v>
      </c>
      <c r="D33" s="10">
        <v>1</v>
      </c>
      <c r="E33" s="11" t="s">
        <v>171</v>
      </c>
      <c r="F33" s="12">
        <v>2500</v>
      </c>
      <c r="G33" s="13">
        <f t="shared" si="2"/>
        <v>2500</v>
      </c>
      <c r="H33" s="9" t="s">
        <v>172</v>
      </c>
    </row>
    <row r="34" spans="1:8">
      <c r="A34" s="8" t="s">
        <v>173</v>
      </c>
      <c r="B34" s="8" t="s">
        <v>21</v>
      </c>
      <c r="C34" s="9" t="s">
        <v>174</v>
      </c>
      <c r="D34" s="10">
        <v>1</v>
      </c>
      <c r="E34" s="11" t="s">
        <v>171</v>
      </c>
      <c r="F34" s="12">
        <v>700</v>
      </c>
      <c r="G34" s="13">
        <f t="shared" si="2"/>
        <v>700</v>
      </c>
      <c r="H34" s="9" t="s">
        <v>175</v>
      </c>
    </row>
    <row r="35" spans="1:8">
      <c r="A35" s="54" t="s">
        <v>176</v>
      </c>
      <c r="B35" s="54"/>
      <c r="C35" s="55"/>
      <c r="D35" s="56"/>
      <c r="E35" s="57"/>
      <c r="F35" s="58"/>
      <c r="G35" s="15">
        <f>SUM(G28:G34)</f>
        <v>17150</v>
      </c>
      <c r="H35" s="14" t="s">
        <v>177</v>
      </c>
    </row>
    <row r="36" spans="1:8">
      <c r="A36" s="8"/>
      <c r="B36" s="8"/>
      <c r="C36" s="9"/>
      <c r="D36" s="16"/>
      <c r="E36" s="11"/>
      <c r="F36" s="13"/>
      <c r="G36" s="13"/>
      <c r="H36" s="9"/>
    </row>
    <row r="37" spans="1:8">
      <c r="A37" s="47" t="s">
        <v>22</v>
      </c>
      <c r="B37" s="48"/>
      <c r="C37" s="49"/>
      <c r="D37" s="50"/>
      <c r="E37" s="51"/>
      <c r="F37" s="52"/>
      <c r="G37" s="52"/>
      <c r="H37" s="53"/>
    </row>
    <row r="38" spans="1:8">
      <c r="A38" s="8" t="s">
        <v>178</v>
      </c>
      <c r="B38" s="8" t="s">
        <v>22</v>
      </c>
      <c r="C38" s="9" t="s">
        <v>179</v>
      </c>
      <c r="D38" s="10">
        <v>6</v>
      </c>
      <c r="E38" s="11" t="s">
        <v>117</v>
      </c>
      <c r="F38" s="12">
        <v>650</v>
      </c>
      <c r="G38" s="13">
        <f t="shared" ref="G38:G44" si="3">D38*F38</f>
        <v>3900</v>
      </c>
      <c r="H38" s="9" t="s">
        <v>180</v>
      </c>
    </row>
    <row r="39" spans="1:8">
      <c r="A39" s="8" t="s">
        <v>181</v>
      </c>
      <c r="B39" s="8" t="s">
        <v>22</v>
      </c>
      <c r="C39" s="9" t="s">
        <v>182</v>
      </c>
      <c r="D39" s="10">
        <v>6</v>
      </c>
      <c r="E39" s="11" t="s">
        <v>117</v>
      </c>
      <c r="F39" s="12">
        <v>500</v>
      </c>
      <c r="G39" s="13">
        <f t="shared" si="3"/>
        <v>3000</v>
      </c>
      <c r="H39" s="9" t="s">
        <v>183</v>
      </c>
    </row>
    <row r="40" spans="1:8">
      <c r="A40" s="8" t="s">
        <v>184</v>
      </c>
      <c r="B40" s="8" t="s">
        <v>22</v>
      </c>
      <c r="C40" s="9" t="s">
        <v>185</v>
      </c>
      <c r="D40" s="10">
        <v>30</v>
      </c>
      <c r="E40" s="11" t="s">
        <v>186</v>
      </c>
      <c r="F40" s="12">
        <v>250</v>
      </c>
      <c r="G40" s="13">
        <f t="shared" si="3"/>
        <v>7500</v>
      </c>
      <c r="H40" s="9" t="s">
        <v>187</v>
      </c>
    </row>
    <row r="41" spans="1:8">
      <c r="A41" s="8" t="s">
        <v>188</v>
      </c>
      <c r="B41" s="8" t="s">
        <v>22</v>
      </c>
      <c r="C41" s="9" t="s">
        <v>189</v>
      </c>
      <c r="D41" s="10">
        <v>6</v>
      </c>
      <c r="E41" s="11" t="s">
        <v>117</v>
      </c>
      <c r="F41" s="12">
        <v>550</v>
      </c>
      <c r="G41" s="13">
        <f t="shared" si="3"/>
        <v>3300</v>
      </c>
      <c r="H41" s="9" t="s">
        <v>190</v>
      </c>
    </row>
    <row r="42" spans="1:8">
      <c r="A42" s="8" t="s">
        <v>191</v>
      </c>
      <c r="B42" s="8" t="s">
        <v>22</v>
      </c>
      <c r="C42" s="9" t="s">
        <v>192</v>
      </c>
      <c r="D42" s="10">
        <v>3</v>
      </c>
      <c r="E42" s="11" t="s">
        <v>117</v>
      </c>
      <c r="F42" s="12">
        <v>700</v>
      </c>
      <c r="G42" s="13">
        <f t="shared" si="3"/>
        <v>2100</v>
      </c>
      <c r="H42" s="9" t="s">
        <v>193</v>
      </c>
    </row>
    <row r="43" spans="1:8">
      <c r="A43" s="8" t="s">
        <v>194</v>
      </c>
      <c r="B43" s="8" t="s">
        <v>22</v>
      </c>
      <c r="C43" s="9" t="s">
        <v>195</v>
      </c>
      <c r="D43" s="10">
        <v>2</v>
      </c>
      <c r="E43" s="11" t="s">
        <v>117</v>
      </c>
      <c r="F43" s="12">
        <v>550</v>
      </c>
      <c r="G43" s="13">
        <f t="shared" si="3"/>
        <v>1100</v>
      </c>
      <c r="H43" s="9" t="s">
        <v>196</v>
      </c>
    </row>
    <row r="44" spans="1:8">
      <c r="A44" s="8" t="s">
        <v>197</v>
      </c>
      <c r="B44" s="8" t="s">
        <v>22</v>
      </c>
      <c r="C44" s="9" t="s">
        <v>198</v>
      </c>
      <c r="D44" s="10">
        <v>1</v>
      </c>
      <c r="E44" s="11" t="s">
        <v>171</v>
      </c>
      <c r="F44" s="12">
        <v>7000</v>
      </c>
      <c r="G44" s="13">
        <f t="shared" si="3"/>
        <v>7000</v>
      </c>
      <c r="H44" s="9" t="s">
        <v>199</v>
      </c>
    </row>
    <row r="45" spans="1:8">
      <c r="A45" s="54" t="s">
        <v>200</v>
      </c>
      <c r="B45" s="54"/>
      <c r="C45" s="55"/>
      <c r="D45" s="56"/>
      <c r="E45" s="57"/>
      <c r="F45" s="58"/>
      <c r="G45" s="15">
        <f>SUM(G38:G44)</f>
        <v>27900</v>
      </c>
      <c r="H45" s="14" t="s">
        <v>201</v>
      </c>
    </row>
    <row r="46" spans="1:8">
      <c r="A46" s="8"/>
      <c r="B46" s="8"/>
      <c r="C46" s="9"/>
      <c r="D46" s="16"/>
      <c r="E46" s="11"/>
      <c r="F46" s="13"/>
      <c r="G46" s="13"/>
      <c r="H46" s="9"/>
    </row>
    <row r="47" spans="1:8">
      <c r="A47" s="47" t="s">
        <v>23</v>
      </c>
      <c r="B47" s="48"/>
      <c r="C47" s="49"/>
      <c r="D47" s="50"/>
      <c r="E47" s="51"/>
      <c r="F47" s="52"/>
      <c r="G47" s="52"/>
      <c r="H47" s="53"/>
    </row>
    <row r="48" spans="1:8">
      <c r="A48" s="8" t="s">
        <v>202</v>
      </c>
      <c r="B48" s="8" t="s">
        <v>23</v>
      </c>
      <c r="C48" s="9" t="s">
        <v>203</v>
      </c>
      <c r="D48" s="10">
        <v>12</v>
      </c>
      <c r="E48" s="11" t="s">
        <v>117</v>
      </c>
      <c r="F48" s="12">
        <v>1283</v>
      </c>
      <c r="G48" s="13">
        <f t="shared" ref="G48:G54" si="4">D48*F48</f>
        <v>15396</v>
      </c>
      <c r="H48" s="9" t="s">
        <v>204</v>
      </c>
    </row>
    <row r="49" spans="1:8">
      <c r="A49" s="8" t="s">
        <v>205</v>
      </c>
      <c r="B49" s="8" t="s">
        <v>23</v>
      </c>
      <c r="C49" s="9" t="s">
        <v>206</v>
      </c>
      <c r="D49" s="10">
        <v>4</v>
      </c>
      <c r="E49" s="11" t="s">
        <v>117</v>
      </c>
      <c r="F49" s="12">
        <v>750</v>
      </c>
      <c r="G49" s="13">
        <f t="shared" si="4"/>
        <v>3000</v>
      </c>
      <c r="H49" s="9" t="s">
        <v>207</v>
      </c>
    </row>
    <row r="50" spans="1:8" ht="26">
      <c r="A50" s="8" t="s">
        <v>208</v>
      </c>
      <c r="B50" s="8" t="s">
        <v>23</v>
      </c>
      <c r="C50" s="9" t="s">
        <v>209</v>
      </c>
      <c r="D50" s="10">
        <v>2</v>
      </c>
      <c r="E50" s="11" t="s">
        <v>117</v>
      </c>
      <c r="F50" s="12">
        <v>900</v>
      </c>
      <c r="G50" s="13">
        <f t="shared" si="4"/>
        <v>1800</v>
      </c>
      <c r="H50" s="9" t="s">
        <v>210</v>
      </c>
    </row>
    <row r="51" spans="1:8">
      <c r="A51" s="8" t="s">
        <v>211</v>
      </c>
      <c r="B51" s="8" t="s">
        <v>23</v>
      </c>
      <c r="C51" s="9" t="s">
        <v>212</v>
      </c>
      <c r="D51" s="10">
        <v>5</v>
      </c>
      <c r="E51" s="11" t="s">
        <v>117</v>
      </c>
      <c r="F51" s="12">
        <v>500</v>
      </c>
      <c r="G51" s="13">
        <f t="shared" si="4"/>
        <v>2500</v>
      </c>
      <c r="H51" s="9" t="s">
        <v>213</v>
      </c>
    </row>
    <row r="52" spans="1:8">
      <c r="A52" s="8" t="s">
        <v>214</v>
      </c>
      <c r="B52" s="8" t="s">
        <v>23</v>
      </c>
      <c r="C52" s="9" t="s">
        <v>215</v>
      </c>
      <c r="D52" s="10">
        <v>1</v>
      </c>
      <c r="E52" s="11" t="s">
        <v>216</v>
      </c>
      <c r="F52" s="12">
        <v>2500</v>
      </c>
      <c r="G52" s="13">
        <f t="shared" si="4"/>
        <v>2500</v>
      </c>
      <c r="H52" s="9" t="s">
        <v>217</v>
      </c>
    </row>
    <row r="53" spans="1:8">
      <c r="A53" s="8" t="s">
        <v>218</v>
      </c>
      <c r="B53" s="8" t="s">
        <v>23</v>
      </c>
      <c r="C53" s="9" t="s">
        <v>219</v>
      </c>
      <c r="D53" s="10">
        <v>1</v>
      </c>
      <c r="E53" s="11" t="s">
        <v>113</v>
      </c>
      <c r="F53" s="12">
        <v>1800</v>
      </c>
      <c r="G53" s="13">
        <f t="shared" si="4"/>
        <v>1800</v>
      </c>
      <c r="H53" s="9" t="s">
        <v>220</v>
      </c>
    </row>
    <row r="54" spans="1:8">
      <c r="A54" s="8" t="s">
        <v>221</v>
      </c>
      <c r="B54" s="8" t="s">
        <v>23</v>
      </c>
      <c r="C54" s="9" t="s">
        <v>222</v>
      </c>
      <c r="D54" s="10">
        <v>1</v>
      </c>
      <c r="E54" s="11" t="s">
        <v>171</v>
      </c>
      <c r="F54" s="12">
        <v>700</v>
      </c>
      <c r="G54" s="13">
        <f t="shared" si="4"/>
        <v>700</v>
      </c>
      <c r="H54" s="9" t="s">
        <v>223</v>
      </c>
    </row>
    <row r="55" spans="1:8">
      <c r="A55" s="54" t="s">
        <v>224</v>
      </c>
      <c r="B55" s="54"/>
      <c r="C55" s="55"/>
      <c r="D55" s="56"/>
      <c r="E55" s="57"/>
      <c r="F55" s="58"/>
      <c r="G55" s="15">
        <f>SUM(G48:G54)</f>
        <v>27696</v>
      </c>
      <c r="H55" s="14" t="s">
        <v>225</v>
      </c>
    </row>
    <row r="56" spans="1:8">
      <c r="A56" s="8"/>
      <c r="B56" s="8"/>
      <c r="C56" s="9"/>
      <c r="D56" s="16"/>
      <c r="E56" s="11"/>
      <c r="F56" s="13"/>
      <c r="G56" s="13"/>
      <c r="H56" s="9"/>
    </row>
    <row r="57" spans="1:8">
      <c r="A57" s="47" t="s">
        <v>24</v>
      </c>
      <c r="B57" s="48"/>
      <c r="C57" s="49"/>
      <c r="D57" s="50"/>
      <c r="E57" s="51"/>
      <c r="F57" s="52"/>
      <c r="G57" s="52"/>
      <c r="H57" s="53"/>
    </row>
    <row r="58" spans="1:8">
      <c r="A58" s="8" t="s">
        <v>226</v>
      </c>
      <c r="B58" s="8" t="s">
        <v>24</v>
      </c>
      <c r="C58" s="9" t="s">
        <v>227</v>
      </c>
      <c r="D58" s="10">
        <v>6</v>
      </c>
      <c r="E58" s="11" t="s">
        <v>228</v>
      </c>
      <c r="F58" s="12">
        <v>2500</v>
      </c>
      <c r="G58" s="13">
        <f t="shared" ref="G58:G65" si="5">D58*F58</f>
        <v>15000</v>
      </c>
      <c r="H58" s="9" t="s">
        <v>229</v>
      </c>
    </row>
    <row r="59" spans="1:8">
      <c r="A59" s="8" t="s">
        <v>230</v>
      </c>
      <c r="B59" s="8" t="s">
        <v>24</v>
      </c>
      <c r="C59" s="9" t="s">
        <v>231</v>
      </c>
      <c r="D59" s="10">
        <v>4</v>
      </c>
      <c r="E59" s="11" t="s">
        <v>117</v>
      </c>
      <c r="F59" s="12">
        <v>1800</v>
      </c>
      <c r="G59" s="13">
        <f t="shared" si="5"/>
        <v>7200</v>
      </c>
      <c r="H59" s="9" t="s">
        <v>232</v>
      </c>
    </row>
    <row r="60" spans="1:8">
      <c r="A60" s="8" t="s">
        <v>233</v>
      </c>
      <c r="B60" s="8" t="s">
        <v>24</v>
      </c>
      <c r="C60" s="9" t="s">
        <v>234</v>
      </c>
      <c r="D60" s="10">
        <v>1</v>
      </c>
      <c r="E60" s="11" t="s">
        <v>113</v>
      </c>
      <c r="F60" s="12">
        <v>1800</v>
      </c>
      <c r="G60" s="13">
        <f t="shared" si="5"/>
        <v>1800</v>
      </c>
      <c r="H60" s="9" t="s">
        <v>235</v>
      </c>
    </row>
    <row r="61" spans="1:8">
      <c r="A61" s="8" t="s">
        <v>236</v>
      </c>
      <c r="B61" s="8" t="s">
        <v>24</v>
      </c>
      <c r="C61" s="9" t="s">
        <v>237</v>
      </c>
      <c r="D61" s="10">
        <v>8</v>
      </c>
      <c r="E61" s="11" t="s">
        <v>117</v>
      </c>
      <c r="F61" s="12">
        <v>550</v>
      </c>
      <c r="G61" s="13">
        <f t="shared" si="5"/>
        <v>4400</v>
      </c>
      <c r="H61" s="9" t="s">
        <v>238</v>
      </c>
    </row>
    <row r="62" spans="1:8">
      <c r="A62" s="8" t="s">
        <v>239</v>
      </c>
      <c r="B62" s="8" t="s">
        <v>24</v>
      </c>
      <c r="C62" s="9" t="s">
        <v>240</v>
      </c>
      <c r="D62" s="10">
        <v>1</v>
      </c>
      <c r="E62" s="11" t="s">
        <v>171</v>
      </c>
      <c r="F62" s="12">
        <v>1500</v>
      </c>
      <c r="G62" s="13">
        <f t="shared" si="5"/>
        <v>1500</v>
      </c>
      <c r="H62" s="9" t="s">
        <v>241</v>
      </c>
    </row>
    <row r="63" spans="1:8">
      <c r="A63" s="8" t="s">
        <v>242</v>
      </c>
      <c r="B63" s="8" t="s">
        <v>24</v>
      </c>
      <c r="C63" s="9" t="s">
        <v>243</v>
      </c>
      <c r="D63" s="10">
        <v>6</v>
      </c>
      <c r="E63" s="11" t="s">
        <v>228</v>
      </c>
      <c r="F63" s="12">
        <v>500</v>
      </c>
      <c r="G63" s="13">
        <f t="shared" si="5"/>
        <v>3000</v>
      </c>
      <c r="H63" s="9" t="s">
        <v>244</v>
      </c>
    </row>
    <row r="64" spans="1:8">
      <c r="A64" s="8" t="s">
        <v>245</v>
      </c>
      <c r="B64" s="8" t="s">
        <v>24</v>
      </c>
      <c r="C64" s="9" t="s">
        <v>246</v>
      </c>
      <c r="D64" s="10">
        <v>1</v>
      </c>
      <c r="E64" s="11" t="s">
        <v>171</v>
      </c>
      <c r="F64" s="12">
        <v>2000</v>
      </c>
      <c r="G64" s="13">
        <f t="shared" si="5"/>
        <v>2000</v>
      </c>
      <c r="H64" s="9" t="s">
        <v>247</v>
      </c>
    </row>
    <row r="65" spans="1:8">
      <c r="A65" s="8" t="s">
        <v>248</v>
      </c>
      <c r="B65" s="8" t="s">
        <v>24</v>
      </c>
      <c r="C65" s="9" t="s">
        <v>249</v>
      </c>
      <c r="D65" s="10">
        <v>1</v>
      </c>
      <c r="E65" s="11" t="s">
        <v>171</v>
      </c>
      <c r="F65" s="12">
        <v>3000</v>
      </c>
      <c r="G65" s="13">
        <f t="shared" si="5"/>
        <v>3000</v>
      </c>
      <c r="H65" s="9" t="s">
        <v>250</v>
      </c>
    </row>
    <row r="66" spans="1:8">
      <c r="A66" s="54" t="s">
        <v>251</v>
      </c>
      <c r="B66" s="54"/>
      <c r="C66" s="55"/>
      <c r="D66" s="56"/>
      <c r="E66" s="57"/>
      <c r="F66" s="58"/>
      <c r="G66" s="15">
        <f>SUM(G58:G65)</f>
        <v>37900</v>
      </c>
      <c r="H66" s="14" t="s">
        <v>252</v>
      </c>
    </row>
    <row r="67" spans="1:8">
      <c r="A67" s="8"/>
      <c r="B67" s="8"/>
      <c r="C67" s="9"/>
      <c r="D67" s="16"/>
      <c r="E67" s="11"/>
      <c r="F67" s="13"/>
      <c r="G67" s="13"/>
      <c r="H67" s="9"/>
    </row>
    <row r="68" spans="1:8">
      <c r="A68" s="47" t="s">
        <v>25</v>
      </c>
      <c r="B68" s="48"/>
      <c r="C68" s="49"/>
      <c r="D68" s="50"/>
      <c r="E68" s="51"/>
      <c r="F68" s="52"/>
      <c r="G68" s="52"/>
      <c r="H68" s="53"/>
    </row>
    <row r="69" spans="1:8">
      <c r="A69" s="8" t="s">
        <v>253</v>
      </c>
      <c r="B69" s="8" t="s">
        <v>25</v>
      </c>
      <c r="C69" s="9" t="s">
        <v>254</v>
      </c>
      <c r="D69" s="10">
        <v>14</v>
      </c>
      <c r="E69" s="11" t="s">
        <v>117</v>
      </c>
      <c r="F69" s="12">
        <v>850</v>
      </c>
      <c r="G69" s="13">
        <f t="shared" ref="G69:G76" si="6">D69*F69</f>
        <v>11900</v>
      </c>
      <c r="H69" s="9" t="s">
        <v>255</v>
      </c>
    </row>
    <row r="70" spans="1:8">
      <c r="A70" s="8" t="s">
        <v>256</v>
      </c>
      <c r="B70" s="8" t="s">
        <v>25</v>
      </c>
      <c r="C70" s="9" t="s">
        <v>257</v>
      </c>
      <c r="D70" s="10">
        <v>12</v>
      </c>
      <c r="E70" s="11" t="s">
        <v>117</v>
      </c>
      <c r="F70" s="12">
        <v>700</v>
      </c>
      <c r="G70" s="13">
        <f t="shared" si="6"/>
        <v>8400</v>
      </c>
      <c r="H70" s="9" t="s">
        <v>258</v>
      </c>
    </row>
    <row r="71" spans="1:8">
      <c r="A71" s="8" t="s">
        <v>259</v>
      </c>
      <c r="B71" s="8" t="s">
        <v>25</v>
      </c>
      <c r="C71" s="9" t="s">
        <v>260</v>
      </c>
      <c r="D71" s="10">
        <v>28</v>
      </c>
      <c r="E71" s="11" t="s">
        <v>186</v>
      </c>
      <c r="F71" s="12">
        <v>350</v>
      </c>
      <c r="G71" s="13">
        <f t="shared" si="6"/>
        <v>9800</v>
      </c>
      <c r="H71" s="9" t="s">
        <v>261</v>
      </c>
    </row>
    <row r="72" spans="1:8" ht="26">
      <c r="A72" s="8" t="s">
        <v>262</v>
      </c>
      <c r="B72" s="8" t="s">
        <v>25</v>
      </c>
      <c r="C72" s="9" t="s">
        <v>263</v>
      </c>
      <c r="D72" s="10">
        <v>1</v>
      </c>
      <c r="E72" s="11" t="s">
        <v>171</v>
      </c>
      <c r="F72" s="12">
        <v>10000</v>
      </c>
      <c r="G72" s="13">
        <f t="shared" si="6"/>
        <v>10000</v>
      </c>
      <c r="H72" s="9" t="s">
        <v>264</v>
      </c>
    </row>
    <row r="73" spans="1:8">
      <c r="A73" s="8" t="s">
        <v>265</v>
      </c>
      <c r="B73" s="8" t="s">
        <v>25</v>
      </c>
      <c r="C73" s="9" t="s">
        <v>266</v>
      </c>
      <c r="D73" s="10">
        <v>1</v>
      </c>
      <c r="E73" s="11" t="s">
        <v>171</v>
      </c>
      <c r="F73" s="12">
        <v>3500</v>
      </c>
      <c r="G73" s="13">
        <f t="shared" si="6"/>
        <v>3500</v>
      </c>
      <c r="H73" s="9" t="s">
        <v>267</v>
      </c>
    </row>
    <row r="74" spans="1:8">
      <c r="A74" s="8" t="s">
        <v>268</v>
      </c>
      <c r="B74" s="8" t="s">
        <v>25</v>
      </c>
      <c r="C74" s="9" t="s">
        <v>269</v>
      </c>
      <c r="D74" s="10">
        <v>1</v>
      </c>
      <c r="E74" s="11" t="s">
        <v>171</v>
      </c>
      <c r="F74" s="12">
        <v>2500</v>
      </c>
      <c r="G74" s="13">
        <f t="shared" si="6"/>
        <v>2500</v>
      </c>
      <c r="H74" s="9" t="s">
        <v>270</v>
      </c>
    </row>
    <row r="75" spans="1:8">
      <c r="A75" s="8" t="s">
        <v>271</v>
      </c>
      <c r="B75" s="8" t="s">
        <v>25</v>
      </c>
      <c r="C75" s="9" t="s">
        <v>272</v>
      </c>
      <c r="D75" s="10">
        <v>1</v>
      </c>
      <c r="E75" s="11" t="s">
        <v>171</v>
      </c>
      <c r="F75" s="12">
        <v>3000</v>
      </c>
      <c r="G75" s="13">
        <f t="shared" si="6"/>
        <v>3000</v>
      </c>
      <c r="H75" s="9" t="s">
        <v>273</v>
      </c>
    </row>
    <row r="76" spans="1:8">
      <c r="A76" s="8" t="s">
        <v>274</v>
      </c>
      <c r="B76" s="8" t="s">
        <v>25</v>
      </c>
      <c r="C76" s="9" t="s">
        <v>275</v>
      </c>
      <c r="D76" s="10">
        <v>1</v>
      </c>
      <c r="E76" s="11" t="s">
        <v>171</v>
      </c>
      <c r="F76" s="12">
        <v>2400</v>
      </c>
      <c r="G76" s="13">
        <f t="shared" si="6"/>
        <v>2400</v>
      </c>
      <c r="H76" s="9" t="s">
        <v>276</v>
      </c>
    </row>
    <row r="77" spans="1:8">
      <c r="A77" s="54" t="s">
        <v>277</v>
      </c>
      <c r="B77" s="54"/>
      <c r="C77" s="55"/>
      <c r="D77" s="56"/>
      <c r="E77" s="57"/>
      <c r="F77" s="58"/>
      <c r="G77" s="15">
        <f>SUM(G69:G76)</f>
        <v>51500</v>
      </c>
      <c r="H77" s="14" t="s">
        <v>278</v>
      </c>
    </row>
    <row r="78" spans="1:8">
      <c r="A78" s="8"/>
      <c r="B78" s="8"/>
      <c r="C78" s="9"/>
      <c r="D78" s="16"/>
      <c r="E78" s="11"/>
      <c r="F78" s="13"/>
      <c r="G78" s="13"/>
      <c r="H78" s="9"/>
    </row>
    <row r="79" spans="1:8">
      <c r="A79" s="47" t="s">
        <v>26</v>
      </c>
      <c r="B79" s="48"/>
      <c r="C79" s="49"/>
      <c r="D79" s="50"/>
      <c r="E79" s="51"/>
      <c r="F79" s="52"/>
      <c r="G79" s="52"/>
      <c r="H79" s="53"/>
    </row>
    <row r="80" spans="1:8" ht="26">
      <c r="A80" s="8" t="s">
        <v>279</v>
      </c>
      <c r="B80" s="8" t="s">
        <v>26</v>
      </c>
      <c r="C80" s="9" t="s">
        <v>280</v>
      </c>
      <c r="D80" s="10">
        <v>1</v>
      </c>
      <c r="E80" s="11" t="s">
        <v>281</v>
      </c>
      <c r="F80" s="12">
        <v>6000</v>
      </c>
      <c r="G80" s="13">
        <f t="shared" ref="G80:G92" si="7">D80*F80</f>
        <v>6000</v>
      </c>
      <c r="H80" s="9" t="s">
        <v>282</v>
      </c>
    </row>
    <row r="81" spans="1:8">
      <c r="A81" s="8" t="s">
        <v>283</v>
      </c>
      <c r="B81" s="8" t="s">
        <v>26</v>
      </c>
      <c r="C81" s="9" t="s">
        <v>284</v>
      </c>
      <c r="D81" s="10">
        <v>1</v>
      </c>
      <c r="E81" s="11" t="s">
        <v>285</v>
      </c>
      <c r="F81" s="12">
        <v>1500</v>
      </c>
      <c r="G81" s="13">
        <f t="shared" si="7"/>
        <v>1500</v>
      </c>
      <c r="H81" s="9" t="s">
        <v>286</v>
      </c>
    </row>
    <row r="82" spans="1:8">
      <c r="A82" s="8" t="s">
        <v>287</v>
      </c>
      <c r="B82" s="8" t="s">
        <v>26</v>
      </c>
      <c r="C82" s="9" t="s">
        <v>288</v>
      </c>
      <c r="D82" s="10">
        <v>1</v>
      </c>
      <c r="E82" s="11" t="s">
        <v>171</v>
      </c>
      <c r="F82" s="12">
        <v>750</v>
      </c>
      <c r="G82" s="13">
        <f t="shared" si="7"/>
        <v>750</v>
      </c>
      <c r="H82" s="9" t="s">
        <v>289</v>
      </c>
    </row>
    <row r="83" spans="1:8" ht="26">
      <c r="A83" s="8" t="s">
        <v>290</v>
      </c>
      <c r="B83" s="8" t="s">
        <v>26</v>
      </c>
      <c r="C83" s="9" t="s">
        <v>291</v>
      </c>
      <c r="D83" s="10">
        <v>1</v>
      </c>
      <c r="E83" s="11" t="s">
        <v>292</v>
      </c>
      <c r="F83" s="12">
        <v>1300</v>
      </c>
      <c r="G83" s="13">
        <f t="shared" si="7"/>
        <v>1300</v>
      </c>
      <c r="H83" s="9" t="s">
        <v>293</v>
      </c>
    </row>
    <row r="84" spans="1:8">
      <c r="A84" s="8" t="s">
        <v>294</v>
      </c>
      <c r="B84" s="8" t="s">
        <v>26</v>
      </c>
      <c r="C84" s="9" t="s">
        <v>295</v>
      </c>
      <c r="D84" s="10">
        <v>1</v>
      </c>
      <c r="E84" s="11" t="s">
        <v>216</v>
      </c>
      <c r="F84" s="12">
        <v>1800</v>
      </c>
      <c r="G84" s="13">
        <f t="shared" si="7"/>
        <v>1800</v>
      </c>
      <c r="H84" s="9" t="s">
        <v>296</v>
      </c>
    </row>
    <row r="85" spans="1:8">
      <c r="A85" s="8" t="s">
        <v>297</v>
      </c>
      <c r="B85" s="8" t="s">
        <v>26</v>
      </c>
      <c r="C85" s="9" t="s">
        <v>298</v>
      </c>
      <c r="D85" s="10">
        <v>1</v>
      </c>
      <c r="E85" s="11" t="s">
        <v>216</v>
      </c>
      <c r="F85" s="12">
        <v>500</v>
      </c>
      <c r="G85" s="13">
        <f t="shared" si="7"/>
        <v>500</v>
      </c>
      <c r="H85" s="9" t="s">
        <v>299</v>
      </c>
    </row>
    <row r="86" spans="1:8">
      <c r="A86" s="8" t="s">
        <v>300</v>
      </c>
      <c r="B86" s="8" t="s">
        <v>26</v>
      </c>
      <c r="C86" s="9" t="s">
        <v>301</v>
      </c>
      <c r="D86" s="10">
        <v>1</v>
      </c>
      <c r="E86" s="11" t="s">
        <v>216</v>
      </c>
      <c r="F86" s="12">
        <v>1200</v>
      </c>
      <c r="G86" s="13">
        <f t="shared" si="7"/>
        <v>1200</v>
      </c>
      <c r="H86" s="9" t="s">
        <v>302</v>
      </c>
    </row>
    <row r="87" spans="1:8">
      <c r="A87" s="8" t="s">
        <v>303</v>
      </c>
      <c r="B87" s="8" t="s">
        <v>26</v>
      </c>
      <c r="C87" s="9" t="s">
        <v>304</v>
      </c>
      <c r="D87" s="10">
        <v>1</v>
      </c>
      <c r="E87" s="11" t="s">
        <v>216</v>
      </c>
      <c r="F87" s="12">
        <v>600</v>
      </c>
      <c r="G87" s="13">
        <f t="shared" si="7"/>
        <v>600</v>
      </c>
      <c r="H87" s="9" t="s">
        <v>305</v>
      </c>
    </row>
    <row r="88" spans="1:8">
      <c r="A88" s="8" t="s">
        <v>306</v>
      </c>
      <c r="B88" s="8" t="s">
        <v>26</v>
      </c>
      <c r="C88" s="9" t="s">
        <v>307</v>
      </c>
      <c r="D88" s="10">
        <v>2</v>
      </c>
      <c r="E88" s="11" t="s">
        <v>292</v>
      </c>
      <c r="F88" s="12">
        <v>60</v>
      </c>
      <c r="G88" s="13">
        <f t="shared" si="7"/>
        <v>120</v>
      </c>
      <c r="H88" s="9" t="s">
        <v>308</v>
      </c>
    </row>
    <row r="89" spans="1:8">
      <c r="A89" s="8" t="s">
        <v>309</v>
      </c>
      <c r="B89" s="8" t="s">
        <v>26</v>
      </c>
      <c r="C89" s="9" t="s">
        <v>310</v>
      </c>
      <c r="D89" s="10">
        <v>2</v>
      </c>
      <c r="E89" s="11" t="s">
        <v>292</v>
      </c>
      <c r="F89" s="12">
        <v>175</v>
      </c>
      <c r="G89" s="13">
        <f t="shared" si="7"/>
        <v>350</v>
      </c>
      <c r="H89" s="9" t="s">
        <v>311</v>
      </c>
    </row>
    <row r="90" spans="1:8">
      <c r="A90" s="8" t="s">
        <v>312</v>
      </c>
      <c r="B90" s="8" t="s">
        <v>26</v>
      </c>
      <c r="C90" s="9" t="s">
        <v>313</v>
      </c>
      <c r="D90" s="10">
        <v>1</v>
      </c>
      <c r="E90" s="11" t="s">
        <v>292</v>
      </c>
      <c r="F90" s="12">
        <v>200</v>
      </c>
      <c r="G90" s="13">
        <f t="shared" si="7"/>
        <v>200</v>
      </c>
      <c r="H90" s="9" t="s">
        <v>314</v>
      </c>
    </row>
    <row r="91" spans="1:8">
      <c r="A91" s="8" t="s">
        <v>315</v>
      </c>
      <c r="B91" s="8" t="s">
        <v>26</v>
      </c>
      <c r="C91" s="9" t="s">
        <v>316</v>
      </c>
      <c r="D91" s="10">
        <v>1</v>
      </c>
      <c r="E91" s="11" t="s">
        <v>171</v>
      </c>
      <c r="F91" s="12">
        <v>900</v>
      </c>
      <c r="G91" s="13">
        <f t="shared" si="7"/>
        <v>900</v>
      </c>
      <c r="H91" s="9" t="s">
        <v>317</v>
      </c>
    </row>
    <row r="92" spans="1:8" ht="26">
      <c r="A92" s="8" t="s">
        <v>318</v>
      </c>
      <c r="B92" s="8" t="s">
        <v>26</v>
      </c>
      <c r="C92" s="9" t="s">
        <v>319</v>
      </c>
      <c r="D92" s="10">
        <v>1</v>
      </c>
      <c r="E92" s="11" t="s">
        <v>171</v>
      </c>
      <c r="F92" s="12">
        <v>2000</v>
      </c>
      <c r="G92" s="13">
        <f t="shared" si="7"/>
        <v>2000</v>
      </c>
      <c r="H92" s="9" t="s">
        <v>320</v>
      </c>
    </row>
    <row r="93" spans="1:8">
      <c r="A93" s="54" t="s">
        <v>321</v>
      </c>
      <c r="B93" s="54"/>
      <c r="C93" s="55"/>
      <c r="D93" s="56"/>
      <c r="E93" s="57"/>
      <c r="F93" s="58"/>
      <c r="G93" s="15">
        <f>SUM(G80:G92)</f>
        <v>17220</v>
      </c>
      <c r="H93" s="14" t="s">
        <v>322</v>
      </c>
    </row>
    <row r="94" spans="1:8">
      <c r="A94" s="8"/>
      <c r="B94" s="8"/>
      <c r="C94" s="9"/>
      <c r="D94" s="16"/>
      <c r="E94" s="11"/>
      <c r="F94" s="13"/>
      <c r="G94" s="13"/>
      <c r="H94" s="9"/>
    </row>
    <row r="95" spans="1:8">
      <c r="A95" s="47" t="s">
        <v>27</v>
      </c>
      <c r="B95" s="48"/>
      <c r="C95" s="49"/>
      <c r="D95" s="50"/>
      <c r="E95" s="51"/>
      <c r="F95" s="52"/>
      <c r="G95" s="52"/>
      <c r="H95" s="53"/>
    </row>
    <row r="96" spans="1:8">
      <c r="A96" s="8" t="s">
        <v>323</v>
      </c>
      <c r="B96" s="8" t="s">
        <v>27</v>
      </c>
      <c r="C96" s="9" t="s">
        <v>324</v>
      </c>
      <c r="D96" s="10">
        <v>10</v>
      </c>
      <c r="E96" s="11" t="s">
        <v>117</v>
      </c>
      <c r="F96" s="12">
        <v>650</v>
      </c>
      <c r="G96" s="13">
        <f t="shared" ref="G96:G102" si="8">D96*F96</f>
        <v>6500</v>
      </c>
      <c r="H96" s="9" t="s">
        <v>325</v>
      </c>
    </row>
    <row r="97" spans="1:8">
      <c r="A97" s="8" t="s">
        <v>326</v>
      </c>
      <c r="B97" s="8" t="s">
        <v>27</v>
      </c>
      <c r="C97" s="9" t="s">
        <v>327</v>
      </c>
      <c r="D97" s="10">
        <v>1</v>
      </c>
      <c r="E97" s="11" t="s">
        <v>216</v>
      </c>
      <c r="F97" s="12">
        <v>1600</v>
      </c>
      <c r="G97" s="13">
        <f t="shared" si="8"/>
        <v>1600</v>
      </c>
      <c r="H97" s="9" t="s">
        <v>328</v>
      </c>
    </row>
    <row r="98" spans="1:8">
      <c r="A98" s="8" t="s">
        <v>329</v>
      </c>
      <c r="B98" s="8" t="s">
        <v>27</v>
      </c>
      <c r="C98" s="9" t="s">
        <v>330</v>
      </c>
      <c r="D98" s="10">
        <v>1</v>
      </c>
      <c r="E98" s="11" t="s">
        <v>216</v>
      </c>
      <c r="F98" s="12">
        <v>1400</v>
      </c>
      <c r="G98" s="13">
        <f t="shared" si="8"/>
        <v>1400</v>
      </c>
      <c r="H98" s="9" t="s">
        <v>331</v>
      </c>
    </row>
    <row r="99" spans="1:8">
      <c r="A99" s="8" t="s">
        <v>332</v>
      </c>
      <c r="B99" s="8" t="s">
        <v>27</v>
      </c>
      <c r="C99" s="9" t="s">
        <v>333</v>
      </c>
      <c r="D99" s="10">
        <v>1</v>
      </c>
      <c r="E99" s="11" t="s">
        <v>171</v>
      </c>
      <c r="F99" s="12">
        <v>1000</v>
      </c>
      <c r="G99" s="13">
        <f t="shared" si="8"/>
        <v>1000</v>
      </c>
      <c r="H99" s="9" t="s">
        <v>334</v>
      </c>
    </row>
    <row r="100" spans="1:8">
      <c r="A100" s="8" t="s">
        <v>335</v>
      </c>
      <c r="B100" s="8" t="s">
        <v>27</v>
      </c>
      <c r="C100" s="9" t="s">
        <v>336</v>
      </c>
      <c r="D100" s="10">
        <v>1</v>
      </c>
      <c r="E100" s="11" t="s">
        <v>171</v>
      </c>
      <c r="F100" s="12">
        <v>900</v>
      </c>
      <c r="G100" s="13">
        <f t="shared" si="8"/>
        <v>900</v>
      </c>
      <c r="H100" s="9" t="s">
        <v>337</v>
      </c>
    </row>
    <row r="101" spans="1:8">
      <c r="A101" s="8" t="s">
        <v>338</v>
      </c>
      <c r="B101" s="8" t="s">
        <v>27</v>
      </c>
      <c r="C101" s="9" t="s">
        <v>339</v>
      </c>
      <c r="D101" s="10">
        <v>6</v>
      </c>
      <c r="E101" s="11" t="s">
        <v>117</v>
      </c>
      <c r="F101" s="12">
        <v>650</v>
      </c>
      <c r="G101" s="13">
        <f t="shared" si="8"/>
        <v>3900</v>
      </c>
      <c r="H101" s="9" t="s">
        <v>340</v>
      </c>
    </row>
    <row r="102" spans="1:8">
      <c r="A102" s="8" t="s">
        <v>341</v>
      </c>
      <c r="B102" s="8" t="s">
        <v>27</v>
      </c>
      <c r="C102" s="9" t="s">
        <v>342</v>
      </c>
      <c r="D102" s="10">
        <v>1</v>
      </c>
      <c r="E102" s="11" t="s">
        <v>171</v>
      </c>
      <c r="F102" s="12">
        <v>750</v>
      </c>
      <c r="G102" s="13">
        <f t="shared" si="8"/>
        <v>750</v>
      </c>
      <c r="H102" s="9" t="s">
        <v>343</v>
      </c>
    </row>
    <row r="103" spans="1:8">
      <c r="A103" s="54" t="s">
        <v>344</v>
      </c>
      <c r="B103" s="54"/>
      <c r="C103" s="55"/>
      <c r="D103" s="56"/>
      <c r="E103" s="57"/>
      <c r="F103" s="58"/>
      <c r="G103" s="15">
        <f>SUM(G96:G102)</f>
        <v>16050</v>
      </c>
      <c r="H103" s="14" t="s">
        <v>345</v>
      </c>
    </row>
    <row r="104" spans="1:8">
      <c r="A104" s="8"/>
      <c r="B104" s="8"/>
      <c r="C104" s="9"/>
      <c r="D104" s="16"/>
      <c r="E104" s="11"/>
      <c r="F104" s="13"/>
      <c r="G104" s="13"/>
      <c r="H104" s="9"/>
    </row>
    <row r="105" spans="1:8">
      <c r="A105" s="47" t="s">
        <v>28</v>
      </c>
      <c r="B105" s="48"/>
      <c r="C105" s="49"/>
      <c r="D105" s="50"/>
      <c r="E105" s="51"/>
      <c r="F105" s="52"/>
      <c r="G105" s="52"/>
      <c r="H105" s="53"/>
    </row>
    <row r="106" spans="1:8">
      <c r="A106" s="8" t="s">
        <v>346</v>
      </c>
      <c r="B106" s="8" t="s">
        <v>28</v>
      </c>
      <c r="C106" s="9" t="s">
        <v>347</v>
      </c>
      <c r="D106" s="10">
        <v>10</v>
      </c>
      <c r="E106" s="11" t="s">
        <v>117</v>
      </c>
      <c r="F106" s="12">
        <v>1200</v>
      </c>
      <c r="G106" s="13">
        <f t="shared" ref="G106:G115" si="9">D106*F106</f>
        <v>12000</v>
      </c>
      <c r="H106" s="9" t="s">
        <v>348</v>
      </c>
    </row>
    <row r="107" spans="1:8" ht="26">
      <c r="A107" s="8" t="s">
        <v>349</v>
      </c>
      <c r="B107" s="8" t="s">
        <v>28</v>
      </c>
      <c r="C107" s="9" t="s">
        <v>350</v>
      </c>
      <c r="D107" s="10">
        <v>6</v>
      </c>
      <c r="E107" s="11" t="s">
        <v>228</v>
      </c>
      <c r="F107" s="12">
        <v>1500</v>
      </c>
      <c r="G107" s="13">
        <f t="shared" si="9"/>
        <v>9000</v>
      </c>
      <c r="H107" s="9" t="s">
        <v>351</v>
      </c>
    </row>
    <row r="108" spans="1:8" ht="26">
      <c r="A108" s="8" t="s">
        <v>352</v>
      </c>
      <c r="B108" s="8" t="s">
        <v>28</v>
      </c>
      <c r="C108" s="9" t="s">
        <v>353</v>
      </c>
      <c r="D108" s="10">
        <v>6</v>
      </c>
      <c r="E108" s="11" t="s">
        <v>228</v>
      </c>
      <c r="F108" s="12">
        <v>600</v>
      </c>
      <c r="G108" s="13">
        <f t="shared" si="9"/>
        <v>3600</v>
      </c>
      <c r="H108" s="9" t="s">
        <v>354</v>
      </c>
    </row>
    <row r="109" spans="1:8" ht="26">
      <c r="A109" s="8" t="s">
        <v>355</v>
      </c>
      <c r="B109" s="8" t="s">
        <v>28</v>
      </c>
      <c r="C109" s="9" t="s">
        <v>356</v>
      </c>
      <c r="D109" s="10">
        <v>4</v>
      </c>
      <c r="E109" s="11" t="s">
        <v>117</v>
      </c>
      <c r="F109" s="12">
        <v>1100</v>
      </c>
      <c r="G109" s="13">
        <f t="shared" si="9"/>
        <v>4400</v>
      </c>
      <c r="H109" s="9" t="s">
        <v>357</v>
      </c>
    </row>
    <row r="110" spans="1:8">
      <c r="A110" s="8" t="s">
        <v>358</v>
      </c>
      <c r="B110" s="8" t="s">
        <v>28</v>
      </c>
      <c r="C110" s="9" t="s">
        <v>359</v>
      </c>
      <c r="D110" s="10">
        <v>6</v>
      </c>
      <c r="E110" s="11" t="s">
        <v>117</v>
      </c>
      <c r="F110" s="12">
        <v>650</v>
      </c>
      <c r="G110" s="13">
        <f t="shared" si="9"/>
        <v>3900</v>
      </c>
      <c r="H110" s="9" t="s">
        <v>360</v>
      </c>
    </row>
    <row r="111" spans="1:8">
      <c r="A111" s="8" t="s">
        <v>361</v>
      </c>
      <c r="B111" s="8" t="s">
        <v>28</v>
      </c>
      <c r="C111" s="9" t="s">
        <v>362</v>
      </c>
      <c r="D111" s="10">
        <v>6</v>
      </c>
      <c r="E111" s="11" t="s">
        <v>117</v>
      </c>
      <c r="F111" s="12">
        <v>450</v>
      </c>
      <c r="G111" s="13">
        <f t="shared" si="9"/>
        <v>2700</v>
      </c>
      <c r="H111" s="9" t="s">
        <v>363</v>
      </c>
    </row>
    <row r="112" spans="1:8">
      <c r="A112" s="8" t="s">
        <v>364</v>
      </c>
      <c r="B112" s="8" t="s">
        <v>28</v>
      </c>
      <c r="C112" s="9" t="s">
        <v>365</v>
      </c>
      <c r="D112" s="10">
        <v>6</v>
      </c>
      <c r="E112" s="11" t="s">
        <v>117</v>
      </c>
      <c r="F112" s="12">
        <v>550</v>
      </c>
      <c r="G112" s="13">
        <f t="shared" si="9"/>
        <v>3300</v>
      </c>
      <c r="H112" s="9" t="s">
        <v>366</v>
      </c>
    </row>
    <row r="113" spans="1:8">
      <c r="A113" s="8" t="s">
        <v>367</v>
      </c>
      <c r="B113" s="8" t="s">
        <v>28</v>
      </c>
      <c r="C113" s="9" t="s">
        <v>368</v>
      </c>
      <c r="D113" s="10">
        <v>6</v>
      </c>
      <c r="E113" s="11" t="s">
        <v>228</v>
      </c>
      <c r="F113" s="12">
        <v>450</v>
      </c>
      <c r="G113" s="13">
        <f t="shared" si="9"/>
        <v>2700</v>
      </c>
      <c r="H113" s="9" t="s">
        <v>369</v>
      </c>
    </row>
    <row r="114" spans="1:8">
      <c r="A114" s="8" t="s">
        <v>370</v>
      </c>
      <c r="B114" s="8" t="s">
        <v>28</v>
      </c>
      <c r="C114" s="9" t="s">
        <v>371</v>
      </c>
      <c r="D114" s="10">
        <v>6</v>
      </c>
      <c r="E114" s="11" t="s">
        <v>228</v>
      </c>
      <c r="F114" s="12">
        <v>300</v>
      </c>
      <c r="G114" s="13">
        <f t="shared" si="9"/>
        <v>1800</v>
      </c>
      <c r="H114" s="9" t="s">
        <v>372</v>
      </c>
    </row>
    <row r="115" spans="1:8">
      <c r="A115" s="8" t="s">
        <v>373</v>
      </c>
      <c r="B115" s="8" t="s">
        <v>28</v>
      </c>
      <c r="C115" s="9" t="s">
        <v>374</v>
      </c>
      <c r="D115" s="10">
        <v>1</v>
      </c>
      <c r="E115" s="11" t="s">
        <v>171</v>
      </c>
      <c r="F115" s="12">
        <v>2200</v>
      </c>
      <c r="G115" s="13">
        <f t="shared" si="9"/>
        <v>2200</v>
      </c>
      <c r="H115" s="9" t="s">
        <v>375</v>
      </c>
    </row>
    <row r="116" spans="1:8">
      <c r="A116" s="54" t="s">
        <v>376</v>
      </c>
      <c r="B116" s="54"/>
      <c r="C116" s="55"/>
      <c r="D116" s="56"/>
      <c r="E116" s="57"/>
      <c r="F116" s="58"/>
      <c r="G116" s="15">
        <f>SUM(G106:G115)</f>
        <v>45600</v>
      </c>
      <c r="H116" s="14" t="s">
        <v>377</v>
      </c>
    </row>
    <row r="117" spans="1:8">
      <c r="A117" s="8"/>
      <c r="B117" s="8"/>
      <c r="C117" s="9"/>
      <c r="D117" s="16"/>
      <c r="E117" s="11"/>
      <c r="F117" s="13"/>
      <c r="G117" s="13"/>
      <c r="H117" s="9"/>
    </row>
    <row r="118" spans="1:8">
      <c r="A118" s="47" t="s">
        <v>29</v>
      </c>
      <c r="B118" s="48"/>
      <c r="C118" s="49"/>
      <c r="D118" s="50"/>
      <c r="E118" s="51"/>
      <c r="F118" s="52"/>
      <c r="G118" s="52"/>
      <c r="H118" s="53"/>
    </row>
    <row r="119" spans="1:8">
      <c r="A119" s="8" t="s">
        <v>378</v>
      </c>
      <c r="B119" s="8" t="s">
        <v>29</v>
      </c>
      <c r="C119" s="9" t="s">
        <v>379</v>
      </c>
      <c r="D119" s="10">
        <v>10</v>
      </c>
      <c r="E119" s="11" t="s">
        <v>117</v>
      </c>
      <c r="F119" s="12">
        <v>750</v>
      </c>
      <c r="G119" s="13">
        <f t="shared" ref="G119:G127" si="10">D119*F119</f>
        <v>7500</v>
      </c>
      <c r="H119" s="9" t="s">
        <v>380</v>
      </c>
    </row>
    <row r="120" spans="1:8">
      <c r="A120" s="8" t="s">
        <v>381</v>
      </c>
      <c r="B120" s="8" t="s">
        <v>29</v>
      </c>
      <c r="C120" s="9" t="s">
        <v>382</v>
      </c>
      <c r="D120" s="10">
        <v>10</v>
      </c>
      <c r="E120" s="11" t="s">
        <v>117</v>
      </c>
      <c r="F120" s="12">
        <v>700</v>
      </c>
      <c r="G120" s="13">
        <f t="shared" si="10"/>
        <v>7000</v>
      </c>
      <c r="H120" s="9" t="s">
        <v>383</v>
      </c>
    </row>
    <row r="121" spans="1:8">
      <c r="A121" s="8" t="s">
        <v>384</v>
      </c>
      <c r="B121" s="8" t="s">
        <v>29</v>
      </c>
      <c r="C121" s="9" t="s">
        <v>385</v>
      </c>
      <c r="D121" s="10">
        <v>24</v>
      </c>
      <c r="E121" s="11" t="s">
        <v>186</v>
      </c>
      <c r="F121" s="12">
        <v>500</v>
      </c>
      <c r="G121" s="13">
        <f t="shared" si="10"/>
        <v>12000</v>
      </c>
      <c r="H121" s="9" t="s">
        <v>386</v>
      </c>
    </row>
    <row r="122" spans="1:8">
      <c r="A122" s="8" t="s">
        <v>387</v>
      </c>
      <c r="B122" s="8" t="s">
        <v>29</v>
      </c>
      <c r="C122" s="9" t="s">
        <v>388</v>
      </c>
      <c r="D122" s="10">
        <v>24</v>
      </c>
      <c r="E122" s="11" t="s">
        <v>186</v>
      </c>
      <c r="F122" s="12">
        <v>500</v>
      </c>
      <c r="G122" s="13">
        <f t="shared" si="10"/>
        <v>12000</v>
      </c>
      <c r="H122" s="9" t="s">
        <v>389</v>
      </c>
    </row>
    <row r="123" spans="1:8">
      <c r="A123" s="8" t="s">
        <v>390</v>
      </c>
      <c r="B123" s="8" t="s">
        <v>29</v>
      </c>
      <c r="C123" s="9" t="s">
        <v>391</v>
      </c>
      <c r="D123" s="10">
        <v>6</v>
      </c>
      <c r="E123" s="11" t="s">
        <v>228</v>
      </c>
      <c r="F123" s="12">
        <v>1500</v>
      </c>
      <c r="G123" s="13">
        <f t="shared" si="10"/>
        <v>9000</v>
      </c>
      <c r="H123" s="9" t="s">
        <v>392</v>
      </c>
    </row>
    <row r="124" spans="1:8">
      <c r="A124" s="8" t="s">
        <v>393</v>
      </c>
      <c r="B124" s="8" t="s">
        <v>29</v>
      </c>
      <c r="C124" s="9" t="s">
        <v>394</v>
      </c>
      <c r="D124" s="10">
        <v>6</v>
      </c>
      <c r="E124" s="11" t="s">
        <v>228</v>
      </c>
      <c r="F124" s="12">
        <v>1000</v>
      </c>
      <c r="G124" s="13">
        <f t="shared" si="10"/>
        <v>6000</v>
      </c>
      <c r="H124" s="9" t="s">
        <v>395</v>
      </c>
    </row>
    <row r="125" spans="1:8">
      <c r="A125" s="8" t="s">
        <v>396</v>
      </c>
      <c r="B125" s="8" t="s">
        <v>29</v>
      </c>
      <c r="C125" s="9" t="s">
        <v>397</v>
      </c>
      <c r="D125" s="10">
        <v>6</v>
      </c>
      <c r="E125" s="11" t="s">
        <v>228</v>
      </c>
      <c r="F125" s="12">
        <v>700</v>
      </c>
      <c r="G125" s="13">
        <f t="shared" si="10"/>
        <v>4200</v>
      </c>
      <c r="H125" s="9" t="s">
        <v>398</v>
      </c>
    </row>
    <row r="126" spans="1:8" ht="26">
      <c r="A126" s="8" t="s">
        <v>399</v>
      </c>
      <c r="B126" s="8" t="s">
        <v>29</v>
      </c>
      <c r="C126" s="9" t="s">
        <v>400</v>
      </c>
      <c r="D126" s="10">
        <v>1</v>
      </c>
      <c r="E126" s="11" t="s">
        <v>171</v>
      </c>
      <c r="F126" s="12">
        <v>2500</v>
      </c>
      <c r="G126" s="13">
        <f t="shared" si="10"/>
        <v>2500</v>
      </c>
      <c r="H126" s="9" t="s">
        <v>401</v>
      </c>
    </row>
    <row r="127" spans="1:8">
      <c r="A127" s="8" t="s">
        <v>402</v>
      </c>
      <c r="B127" s="8" t="s">
        <v>29</v>
      </c>
      <c r="C127" s="9" t="s">
        <v>403</v>
      </c>
      <c r="D127" s="10">
        <v>1</v>
      </c>
      <c r="E127" s="11" t="s">
        <v>171</v>
      </c>
      <c r="F127" s="12">
        <v>1600</v>
      </c>
      <c r="G127" s="13">
        <f t="shared" si="10"/>
        <v>1600</v>
      </c>
      <c r="H127" s="9" t="s">
        <v>404</v>
      </c>
    </row>
    <row r="128" spans="1:8">
      <c r="A128" s="54" t="s">
        <v>405</v>
      </c>
      <c r="B128" s="54"/>
      <c r="C128" s="55"/>
      <c r="D128" s="56"/>
      <c r="E128" s="57"/>
      <c r="F128" s="58"/>
      <c r="G128" s="15">
        <f>SUM(G119:G127)</f>
        <v>61800</v>
      </c>
      <c r="H128" s="14" t="s">
        <v>406</v>
      </c>
    </row>
    <row r="129" spans="1:8">
      <c r="A129" s="8"/>
      <c r="B129" s="8"/>
      <c r="C129" s="9"/>
      <c r="D129" s="16"/>
      <c r="E129" s="11"/>
      <c r="F129" s="13"/>
      <c r="G129" s="13"/>
      <c r="H129" s="9"/>
    </row>
    <row r="130" spans="1:8">
      <c r="A130" s="47" t="s">
        <v>30</v>
      </c>
      <c r="B130" s="48"/>
      <c r="C130" s="49"/>
      <c r="D130" s="50"/>
      <c r="E130" s="51"/>
      <c r="F130" s="52"/>
      <c r="G130" s="52"/>
      <c r="H130" s="53"/>
    </row>
    <row r="131" spans="1:8">
      <c r="A131" s="8" t="s">
        <v>407</v>
      </c>
      <c r="B131" s="8" t="s">
        <v>30</v>
      </c>
      <c r="C131" s="9" t="s">
        <v>408</v>
      </c>
      <c r="D131" s="10">
        <v>6</v>
      </c>
      <c r="E131" s="11" t="s">
        <v>117</v>
      </c>
      <c r="F131" s="12">
        <v>800</v>
      </c>
      <c r="G131" s="13">
        <f>D131*F131</f>
        <v>4800</v>
      </c>
      <c r="H131" s="9" t="s">
        <v>409</v>
      </c>
    </row>
    <row r="132" spans="1:8">
      <c r="A132" s="8" t="s">
        <v>410</v>
      </c>
      <c r="B132" s="8" t="s">
        <v>30</v>
      </c>
      <c r="C132" s="9" t="s">
        <v>411</v>
      </c>
      <c r="D132" s="10">
        <v>6</v>
      </c>
      <c r="E132" s="11" t="s">
        <v>117</v>
      </c>
      <c r="F132" s="12">
        <v>550</v>
      </c>
      <c r="G132" s="13">
        <f>D132*F132</f>
        <v>3300</v>
      </c>
      <c r="H132" s="9" t="s">
        <v>412</v>
      </c>
    </row>
    <row r="133" spans="1:8">
      <c r="A133" s="8" t="s">
        <v>413</v>
      </c>
      <c r="B133" s="8" t="s">
        <v>30</v>
      </c>
      <c r="C133" s="9" t="s">
        <v>414</v>
      </c>
      <c r="D133" s="10">
        <v>6</v>
      </c>
      <c r="E133" s="11" t="s">
        <v>228</v>
      </c>
      <c r="F133" s="12">
        <v>550</v>
      </c>
      <c r="G133" s="13">
        <f>D133*F133</f>
        <v>3300</v>
      </c>
      <c r="H133" s="9" t="s">
        <v>415</v>
      </c>
    </row>
    <row r="134" spans="1:8">
      <c r="A134" s="8" t="s">
        <v>416</v>
      </c>
      <c r="B134" s="8" t="s">
        <v>30</v>
      </c>
      <c r="C134" s="9" t="s">
        <v>417</v>
      </c>
      <c r="D134" s="10">
        <v>6</v>
      </c>
      <c r="E134" s="11" t="s">
        <v>228</v>
      </c>
      <c r="F134" s="12">
        <v>250</v>
      </c>
      <c r="G134" s="13">
        <f>D134*F134</f>
        <v>1500</v>
      </c>
      <c r="H134" s="9" t="s">
        <v>418</v>
      </c>
    </row>
    <row r="135" spans="1:8">
      <c r="A135" s="8" t="s">
        <v>419</v>
      </c>
      <c r="B135" s="8" t="s">
        <v>30</v>
      </c>
      <c r="C135" s="9" t="s">
        <v>420</v>
      </c>
      <c r="D135" s="10">
        <v>1</v>
      </c>
      <c r="E135" s="11" t="s">
        <v>171</v>
      </c>
      <c r="F135" s="12">
        <v>900</v>
      </c>
      <c r="G135" s="13">
        <f>D135*F135</f>
        <v>900</v>
      </c>
      <c r="H135" s="9" t="s">
        <v>421</v>
      </c>
    </row>
    <row r="136" spans="1:8">
      <c r="A136" s="54" t="s">
        <v>422</v>
      </c>
      <c r="B136" s="54"/>
      <c r="C136" s="55"/>
      <c r="D136" s="56"/>
      <c r="E136" s="57"/>
      <c r="F136" s="58"/>
      <c r="G136" s="15">
        <f>SUM(G131:G135)</f>
        <v>13800</v>
      </c>
      <c r="H136" s="14" t="s">
        <v>423</v>
      </c>
    </row>
    <row r="137" spans="1:8">
      <c r="A137" s="8"/>
      <c r="B137" s="8"/>
      <c r="C137" s="9"/>
      <c r="D137" s="16"/>
      <c r="E137" s="11"/>
      <c r="F137" s="13"/>
      <c r="G137" s="13"/>
      <c r="H137" s="9"/>
    </row>
    <row r="138" spans="1:8">
      <c r="A138" s="47" t="s">
        <v>31</v>
      </c>
      <c r="B138" s="48"/>
      <c r="C138" s="49"/>
      <c r="D138" s="50"/>
      <c r="E138" s="51"/>
      <c r="F138" s="52"/>
      <c r="G138" s="52"/>
      <c r="H138" s="53"/>
    </row>
    <row r="139" spans="1:8">
      <c r="A139" s="8" t="s">
        <v>424</v>
      </c>
      <c r="B139" s="8" t="s">
        <v>31</v>
      </c>
      <c r="C139" s="9" t="s">
        <v>425</v>
      </c>
      <c r="D139" s="10">
        <v>168</v>
      </c>
      <c r="E139" s="11" t="s">
        <v>186</v>
      </c>
      <c r="F139" s="12">
        <v>35</v>
      </c>
      <c r="G139" s="13">
        <f t="shared" ref="G139:G146" si="11">D139*F139</f>
        <v>5880</v>
      </c>
      <c r="H139" s="9" t="s">
        <v>426</v>
      </c>
    </row>
    <row r="140" spans="1:8">
      <c r="A140" s="8" t="s">
        <v>427</v>
      </c>
      <c r="B140" s="8" t="s">
        <v>31</v>
      </c>
      <c r="C140" s="9" t="s">
        <v>428</v>
      </c>
      <c r="D140" s="10">
        <v>168</v>
      </c>
      <c r="E140" s="11" t="s">
        <v>186</v>
      </c>
      <c r="F140" s="12">
        <v>14</v>
      </c>
      <c r="G140" s="13">
        <f t="shared" si="11"/>
        <v>2352</v>
      </c>
      <c r="H140" s="9" t="s">
        <v>429</v>
      </c>
    </row>
    <row r="141" spans="1:8">
      <c r="A141" s="8" t="s">
        <v>430</v>
      </c>
      <c r="B141" s="8" t="s">
        <v>31</v>
      </c>
      <c r="C141" s="9" t="s">
        <v>431</v>
      </c>
      <c r="D141" s="10">
        <v>6</v>
      </c>
      <c r="E141" s="11" t="s">
        <v>228</v>
      </c>
      <c r="F141" s="12">
        <v>120</v>
      </c>
      <c r="G141" s="13">
        <f t="shared" si="11"/>
        <v>720</v>
      </c>
      <c r="H141" s="9" t="s">
        <v>432</v>
      </c>
    </row>
    <row r="142" spans="1:8">
      <c r="A142" s="8" t="s">
        <v>433</v>
      </c>
      <c r="B142" s="8" t="s">
        <v>31</v>
      </c>
      <c r="C142" s="9" t="s">
        <v>434</v>
      </c>
      <c r="D142" s="10">
        <v>6</v>
      </c>
      <c r="E142" s="11" t="s">
        <v>228</v>
      </c>
      <c r="F142" s="12">
        <v>350</v>
      </c>
      <c r="G142" s="13">
        <f t="shared" si="11"/>
        <v>2100</v>
      </c>
      <c r="H142" s="9" t="s">
        <v>435</v>
      </c>
    </row>
    <row r="143" spans="1:8">
      <c r="A143" s="8" t="s">
        <v>436</v>
      </c>
      <c r="B143" s="8" t="s">
        <v>31</v>
      </c>
      <c r="C143" s="9" t="s">
        <v>437</v>
      </c>
      <c r="D143" s="10">
        <v>1</v>
      </c>
      <c r="E143" s="11" t="s">
        <v>171</v>
      </c>
      <c r="F143" s="12">
        <v>1500</v>
      </c>
      <c r="G143" s="13">
        <f t="shared" si="11"/>
        <v>1500</v>
      </c>
      <c r="H143" s="9" t="s">
        <v>438</v>
      </c>
    </row>
    <row r="144" spans="1:8">
      <c r="A144" s="8" t="s">
        <v>439</v>
      </c>
      <c r="B144" s="8" t="s">
        <v>31</v>
      </c>
      <c r="C144" s="9" t="s">
        <v>440</v>
      </c>
      <c r="D144" s="10">
        <v>1</v>
      </c>
      <c r="E144" s="11" t="s">
        <v>171</v>
      </c>
      <c r="F144" s="12">
        <v>1800</v>
      </c>
      <c r="G144" s="13">
        <f t="shared" si="11"/>
        <v>1800</v>
      </c>
      <c r="H144" s="9" t="s">
        <v>441</v>
      </c>
    </row>
    <row r="145" spans="1:8">
      <c r="A145" s="8" t="s">
        <v>442</v>
      </c>
      <c r="B145" s="8" t="s">
        <v>31</v>
      </c>
      <c r="C145" s="9" t="s">
        <v>443</v>
      </c>
      <c r="D145" s="10">
        <v>1</v>
      </c>
      <c r="E145" s="11" t="s">
        <v>216</v>
      </c>
      <c r="F145" s="12">
        <v>2500</v>
      </c>
      <c r="G145" s="13">
        <f t="shared" si="11"/>
        <v>2500</v>
      </c>
      <c r="H145" s="9" t="s">
        <v>444</v>
      </c>
    </row>
    <row r="146" spans="1:8">
      <c r="A146" s="8" t="s">
        <v>445</v>
      </c>
      <c r="B146" s="8" t="s">
        <v>31</v>
      </c>
      <c r="C146" s="9" t="s">
        <v>446</v>
      </c>
      <c r="D146" s="10">
        <v>1</v>
      </c>
      <c r="E146" s="11" t="s">
        <v>171</v>
      </c>
      <c r="F146" s="12">
        <v>900</v>
      </c>
      <c r="G146" s="13">
        <f t="shared" si="11"/>
        <v>900</v>
      </c>
      <c r="H146" s="9" t="s">
        <v>447</v>
      </c>
    </row>
    <row r="147" spans="1:8">
      <c r="A147" s="54" t="s">
        <v>448</v>
      </c>
      <c r="B147" s="54"/>
      <c r="C147" s="55"/>
      <c r="D147" s="56"/>
      <c r="E147" s="57"/>
      <c r="F147" s="58"/>
      <c r="G147" s="15">
        <f>SUM(G139:G146)</f>
        <v>17752</v>
      </c>
      <c r="H147" s="14" t="s">
        <v>449</v>
      </c>
    </row>
    <row r="148" spans="1:8">
      <c r="A148" s="8"/>
      <c r="B148" s="8"/>
      <c r="C148" s="9"/>
      <c r="D148" s="16"/>
      <c r="E148" s="11"/>
      <c r="F148" s="13"/>
      <c r="G148" s="13"/>
      <c r="H148" s="9"/>
    </row>
    <row r="149" spans="1:8">
      <c r="A149" s="47" t="s">
        <v>32</v>
      </c>
      <c r="B149" s="48"/>
      <c r="C149" s="49"/>
      <c r="D149" s="50"/>
      <c r="E149" s="51"/>
      <c r="F149" s="52"/>
      <c r="G149" s="52"/>
      <c r="H149" s="53"/>
    </row>
    <row r="150" spans="1:8">
      <c r="A150" s="8" t="s">
        <v>450</v>
      </c>
      <c r="B150" s="8" t="s">
        <v>32</v>
      </c>
      <c r="C150" s="9" t="s">
        <v>451</v>
      </c>
      <c r="D150" s="10">
        <v>10</v>
      </c>
      <c r="E150" s="11" t="s">
        <v>117</v>
      </c>
      <c r="F150" s="12">
        <v>400</v>
      </c>
      <c r="G150" s="13">
        <f>D150*F150</f>
        <v>4000</v>
      </c>
      <c r="H150" s="9" t="s">
        <v>452</v>
      </c>
    </row>
    <row r="151" spans="1:8">
      <c r="A151" s="8" t="s">
        <v>453</v>
      </c>
      <c r="B151" s="8" t="s">
        <v>32</v>
      </c>
      <c r="C151" s="9" t="s">
        <v>454</v>
      </c>
      <c r="D151" s="10">
        <v>8</v>
      </c>
      <c r="E151" s="11" t="s">
        <v>117</v>
      </c>
      <c r="F151" s="12">
        <v>700</v>
      </c>
      <c r="G151" s="13">
        <f>D151*F151</f>
        <v>5600</v>
      </c>
      <c r="H151" s="9" t="s">
        <v>455</v>
      </c>
    </row>
    <row r="152" spans="1:8">
      <c r="A152" s="8" t="s">
        <v>456</v>
      </c>
      <c r="B152" s="8" t="s">
        <v>32</v>
      </c>
      <c r="C152" s="9" t="s">
        <v>457</v>
      </c>
      <c r="D152" s="10">
        <v>1</v>
      </c>
      <c r="E152" s="11" t="s">
        <v>171</v>
      </c>
      <c r="F152" s="12">
        <v>2500</v>
      </c>
      <c r="G152" s="13">
        <f>D152*F152</f>
        <v>2500</v>
      </c>
      <c r="H152" s="9" t="s">
        <v>458</v>
      </c>
    </row>
    <row r="153" spans="1:8">
      <c r="A153" s="8" t="s">
        <v>459</v>
      </c>
      <c r="B153" s="8" t="s">
        <v>32</v>
      </c>
      <c r="C153" s="9" t="s">
        <v>460</v>
      </c>
      <c r="D153" s="10">
        <v>168</v>
      </c>
      <c r="E153" s="11" t="s">
        <v>186</v>
      </c>
      <c r="F153" s="12">
        <v>12</v>
      </c>
      <c r="G153" s="13">
        <f>D153*F153</f>
        <v>2016</v>
      </c>
      <c r="H153" s="9" t="s">
        <v>461</v>
      </c>
    </row>
    <row r="154" spans="1:8">
      <c r="A154" s="8" t="s">
        <v>462</v>
      </c>
      <c r="B154" s="8" t="s">
        <v>32</v>
      </c>
      <c r="C154" s="9" t="s">
        <v>463</v>
      </c>
      <c r="D154" s="10">
        <v>1</v>
      </c>
      <c r="E154" s="11" t="s">
        <v>171</v>
      </c>
      <c r="F154" s="12">
        <v>1800</v>
      </c>
      <c r="G154" s="13">
        <f>D154*F154</f>
        <v>1800</v>
      </c>
      <c r="H154" s="9" t="s">
        <v>464</v>
      </c>
    </row>
    <row r="155" spans="1:8">
      <c r="A155" s="54" t="s">
        <v>465</v>
      </c>
      <c r="B155" s="54"/>
      <c r="C155" s="55"/>
      <c r="D155" s="56"/>
      <c r="E155" s="57"/>
      <c r="F155" s="58"/>
      <c r="G155" s="15">
        <f>SUM(G150:G154)</f>
        <v>15916</v>
      </c>
      <c r="H155" s="14" t="s">
        <v>466</v>
      </c>
    </row>
    <row r="156" spans="1:8">
      <c r="A156" s="8"/>
      <c r="B156" s="8"/>
      <c r="C156" s="9"/>
      <c r="D156" s="16"/>
      <c r="E156" s="11"/>
      <c r="F156" s="13"/>
      <c r="G156" s="13"/>
      <c r="H156" s="9"/>
    </row>
    <row r="157" spans="1:8">
      <c r="A157" s="47" t="s">
        <v>33</v>
      </c>
      <c r="B157" s="48"/>
      <c r="C157" s="49"/>
      <c r="D157" s="50"/>
      <c r="E157" s="51"/>
      <c r="F157" s="52"/>
      <c r="G157" s="52"/>
      <c r="H157" s="53"/>
    </row>
    <row r="158" spans="1:8">
      <c r="A158" s="8" t="s">
        <v>467</v>
      </c>
      <c r="B158" s="8" t="s">
        <v>33</v>
      </c>
      <c r="C158" s="9" t="s">
        <v>468</v>
      </c>
      <c r="D158" s="10">
        <v>8</v>
      </c>
      <c r="E158" s="11" t="s">
        <v>469</v>
      </c>
      <c r="F158" s="12">
        <v>1200</v>
      </c>
      <c r="G158" s="13">
        <f t="shared" ref="G158:G170" si="12">D158*F158</f>
        <v>9600</v>
      </c>
      <c r="H158" s="9" t="s">
        <v>470</v>
      </c>
    </row>
    <row r="159" spans="1:8">
      <c r="A159" s="8" t="s">
        <v>471</v>
      </c>
      <c r="B159" s="8" t="s">
        <v>33</v>
      </c>
      <c r="C159" s="9" t="s">
        <v>472</v>
      </c>
      <c r="D159" s="10">
        <v>10</v>
      </c>
      <c r="E159" s="11" t="s">
        <v>469</v>
      </c>
      <c r="F159" s="12">
        <v>2200</v>
      </c>
      <c r="G159" s="13">
        <f t="shared" si="12"/>
        <v>22000</v>
      </c>
      <c r="H159" s="9" t="s">
        <v>473</v>
      </c>
    </row>
    <row r="160" spans="1:8">
      <c r="A160" s="8" t="s">
        <v>474</v>
      </c>
      <c r="B160" s="8" t="s">
        <v>33</v>
      </c>
      <c r="C160" s="9" t="s">
        <v>475</v>
      </c>
      <c r="D160" s="10">
        <v>6</v>
      </c>
      <c r="E160" s="11" t="s">
        <v>469</v>
      </c>
      <c r="F160" s="12">
        <v>1000</v>
      </c>
      <c r="G160" s="13">
        <f t="shared" si="12"/>
        <v>6000</v>
      </c>
      <c r="H160" s="9" t="s">
        <v>476</v>
      </c>
    </row>
    <row r="161" spans="1:8">
      <c r="A161" s="8" t="s">
        <v>477</v>
      </c>
      <c r="B161" s="8" t="s">
        <v>33</v>
      </c>
      <c r="C161" s="9" t="s">
        <v>478</v>
      </c>
      <c r="D161" s="10">
        <v>6</v>
      </c>
      <c r="E161" s="11" t="s">
        <v>117</v>
      </c>
      <c r="F161" s="12">
        <v>1300</v>
      </c>
      <c r="G161" s="13">
        <f t="shared" si="12"/>
        <v>7800</v>
      </c>
      <c r="H161" s="9" t="s">
        <v>479</v>
      </c>
    </row>
    <row r="162" spans="1:8">
      <c r="A162" s="8" t="s">
        <v>480</v>
      </c>
      <c r="B162" s="8" t="s">
        <v>33</v>
      </c>
      <c r="C162" s="9" t="s">
        <v>481</v>
      </c>
      <c r="D162" s="10">
        <v>1</v>
      </c>
      <c r="E162" s="11" t="s">
        <v>113</v>
      </c>
      <c r="F162" s="12">
        <v>12000</v>
      </c>
      <c r="G162" s="13">
        <f t="shared" si="12"/>
        <v>12000</v>
      </c>
      <c r="H162" s="9" t="s">
        <v>482</v>
      </c>
    </row>
    <row r="163" spans="1:8">
      <c r="A163" s="8" t="s">
        <v>483</v>
      </c>
      <c r="B163" s="8" t="s">
        <v>33</v>
      </c>
      <c r="C163" s="9" t="s">
        <v>484</v>
      </c>
      <c r="D163" s="10">
        <v>1</v>
      </c>
      <c r="E163" s="11" t="s">
        <v>113</v>
      </c>
      <c r="F163" s="12">
        <v>4000</v>
      </c>
      <c r="G163" s="13">
        <f t="shared" si="12"/>
        <v>4000</v>
      </c>
      <c r="H163" s="9" t="s">
        <v>485</v>
      </c>
    </row>
    <row r="164" spans="1:8">
      <c r="A164" s="8" t="s">
        <v>486</v>
      </c>
      <c r="B164" s="8" t="s">
        <v>33</v>
      </c>
      <c r="C164" s="9" t="s">
        <v>487</v>
      </c>
      <c r="D164" s="10">
        <v>1</v>
      </c>
      <c r="E164" s="11" t="s">
        <v>167</v>
      </c>
      <c r="F164" s="12">
        <v>1800</v>
      </c>
      <c r="G164" s="13">
        <f t="shared" si="12"/>
        <v>1800</v>
      </c>
      <c r="H164" s="9" t="s">
        <v>488</v>
      </c>
    </row>
    <row r="165" spans="1:8">
      <c r="A165" s="8" t="s">
        <v>489</v>
      </c>
      <c r="B165" s="8" t="s">
        <v>33</v>
      </c>
      <c r="C165" s="9" t="s">
        <v>490</v>
      </c>
      <c r="D165" s="10">
        <v>1</v>
      </c>
      <c r="E165" s="11" t="s">
        <v>113</v>
      </c>
      <c r="F165" s="12">
        <v>6500</v>
      </c>
      <c r="G165" s="13">
        <f t="shared" si="12"/>
        <v>6500</v>
      </c>
      <c r="H165" s="9" t="s">
        <v>491</v>
      </c>
    </row>
    <row r="166" spans="1:8" ht="26">
      <c r="A166" s="8" t="s">
        <v>492</v>
      </c>
      <c r="B166" s="8" t="s">
        <v>33</v>
      </c>
      <c r="C166" s="9" t="s">
        <v>493</v>
      </c>
      <c r="D166" s="10">
        <v>1</v>
      </c>
      <c r="E166" s="11" t="s">
        <v>113</v>
      </c>
      <c r="F166" s="12">
        <v>7500</v>
      </c>
      <c r="G166" s="13">
        <f t="shared" si="12"/>
        <v>7500</v>
      </c>
      <c r="H166" s="9" t="s">
        <v>494</v>
      </c>
    </row>
    <row r="167" spans="1:8" ht="26">
      <c r="A167" s="8" t="s">
        <v>495</v>
      </c>
      <c r="B167" s="8" t="s">
        <v>33</v>
      </c>
      <c r="C167" s="9" t="s">
        <v>496</v>
      </c>
      <c r="D167" s="10">
        <v>25</v>
      </c>
      <c r="E167" s="11" t="s">
        <v>497</v>
      </c>
      <c r="F167" s="12">
        <v>700</v>
      </c>
      <c r="G167" s="13">
        <f t="shared" si="12"/>
        <v>17500</v>
      </c>
      <c r="H167" s="9" t="s">
        <v>498</v>
      </c>
    </row>
    <row r="168" spans="1:8">
      <c r="A168" s="8" t="s">
        <v>499</v>
      </c>
      <c r="B168" s="8" t="s">
        <v>33</v>
      </c>
      <c r="C168" s="9" t="s">
        <v>500</v>
      </c>
      <c r="D168" s="10">
        <v>1</v>
      </c>
      <c r="E168" s="11" t="s">
        <v>113</v>
      </c>
      <c r="F168" s="12">
        <v>1500</v>
      </c>
      <c r="G168" s="13">
        <f t="shared" si="12"/>
        <v>1500</v>
      </c>
      <c r="H168" s="9" t="s">
        <v>501</v>
      </c>
    </row>
    <row r="169" spans="1:8">
      <c r="A169" s="8" t="s">
        <v>502</v>
      </c>
      <c r="B169" s="8" t="s">
        <v>33</v>
      </c>
      <c r="C169" s="9" t="s">
        <v>503</v>
      </c>
      <c r="D169" s="10">
        <v>1</v>
      </c>
      <c r="E169" s="11" t="s">
        <v>216</v>
      </c>
      <c r="F169" s="12">
        <v>4500</v>
      </c>
      <c r="G169" s="13">
        <f t="shared" si="12"/>
        <v>4500</v>
      </c>
      <c r="H169" s="9" t="s">
        <v>504</v>
      </c>
    </row>
    <row r="170" spans="1:8">
      <c r="A170" s="8" t="s">
        <v>505</v>
      </c>
      <c r="B170" s="8" t="s">
        <v>33</v>
      </c>
      <c r="C170" s="9" t="s">
        <v>506</v>
      </c>
      <c r="D170" s="10">
        <v>1</v>
      </c>
      <c r="E170" s="11" t="s">
        <v>216</v>
      </c>
      <c r="F170" s="12">
        <v>1800</v>
      </c>
      <c r="G170" s="13">
        <f t="shared" si="12"/>
        <v>1800</v>
      </c>
      <c r="H170" s="9" t="s">
        <v>507</v>
      </c>
    </row>
    <row r="171" spans="1:8">
      <c r="A171" s="54" t="s">
        <v>508</v>
      </c>
      <c r="B171" s="54"/>
      <c r="C171" s="55"/>
      <c r="D171" s="56"/>
      <c r="E171" s="57"/>
      <c r="F171" s="58"/>
      <c r="G171" s="15">
        <f>SUM(G158:G170)</f>
        <v>102500</v>
      </c>
      <c r="H171" s="14" t="s">
        <v>509</v>
      </c>
    </row>
    <row r="172" spans="1:8">
      <c r="A172" s="8"/>
      <c r="B172" s="8"/>
      <c r="C172" s="9"/>
      <c r="D172" s="16"/>
      <c r="E172" s="11"/>
      <c r="F172" s="13"/>
      <c r="G172" s="13"/>
      <c r="H172" s="9"/>
    </row>
    <row r="173" spans="1:8">
      <c r="A173" s="47" t="s">
        <v>34</v>
      </c>
      <c r="B173" s="48"/>
      <c r="C173" s="49"/>
      <c r="D173" s="50"/>
      <c r="E173" s="51"/>
      <c r="F173" s="52"/>
      <c r="G173" s="52"/>
      <c r="H173" s="53"/>
    </row>
    <row r="174" spans="1:8">
      <c r="A174" s="8" t="s">
        <v>510</v>
      </c>
      <c r="B174" s="8" t="s">
        <v>34</v>
      </c>
      <c r="C174" s="9" t="s">
        <v>511</v>
      </c>
      <c r="D174" s="10">
        <v>1</v>
      </c>
      <c r="E174" s="11" t="s">
        <v>512</v>
      </c>
      <c r="F174" s="12">
        <v>7000</v>
      </c>
      <c r="G174" s="13">
        <f t="shared" ref="G174:G180" si="13">D174*F174</f>
        <v>7000</v>
      </c>
      <c r="H174" s="9" t="s">
        <v>513</v>
      </c>
    </row>
    <row r="175" spans="1:8">
      <c r="A175" s="8" t="s">
        <v>514</v>
      </c>
      <c r="B175" s="8" t="s">
        <v>34</v>
      </c>
      <c r="C175" s="9" t="s">
        <v>515</v>
      </c>
      <c r="D175" s="10">
        <v>1</v>
      </c>
      <c r="E175" s="11" t="s">
        <v>512</v>
      </c>
      <c r="F175" s="12">
        <v>4000</v>
      </c>
      <c r="G175" s="13">
        <f t="shared" si="13"/>
        <v>4000</v>
      </c>
      <c r="H175" s="9" t="s">
        <v>516</v>
      </c>
    </row>
    <row r="176" spans="1:8" ht="26">
      <c r="A176" s="8" t="s">
        <v>517</v>
      </c>
      <c r="B176" s="8" t="s">
        <v>34</v>
      </c>
      <c r="C176" s="9" t="s">
        <v>518</v>
      </c>
      <c r="D176" s="10">
        <v>1</v>
      </c>
      <c r="E176" s="11" t="s">
        <v>512</v>
      </c>
      <c r="F176" s="12">
        <v>3500</v>
      </c>
      <c r="G176" s="13">
        <f t="shared" si="13"/>
        <v>3500</v>
      </c>
      <c r="H176" s="9" t="s">
        <v>519</v>
      </c>
    </row>
    <row r="177" spans="1:8">
      <c r="A177" s="8" t="s">
        <v>520</v>
      </c>
      <c r="B177" s="8" t="s">
        <v>34</v>
      </c>
      <c r="C177" s="9" t="s">
        <v>521</v>
      </c>
      <c r="D177" s="10">
        <v>1</v>
      </c>
      <c r="E177" s="11" t="s">
        <v>113</v>
      </c>
      <c r="F177" s="12">
        <v>4500</v>
      </c>
      <c r="G177" s="13">
        <f t="shared" si="13"/>
        <v>4500</v>
      </c>
      <c r="H177" s="9" t="s">
        <v>522</v>
      </c>
    </row>
    <row r="178" spans="1:8">
      <c r="A178" s="8" t="s">
        <v>523</v>
      </c>
      <c r="B178" s="8" t="s">
        <v>34</v>
      </c>
      <c r="C178" s="9" t="s">
        <v>524</v>
      </c>
      <c r="D178" s="10">
        <v>1</v>
      </c>
      <c r="E178" s="11" t="s">
        <v>171</v>
      </c>
      <c r="F178" s="12">
        <v>2800</v>
      </c>
      <c r="G178" s="13">
        <f t="shared" si="13"/>
        <v>2800</v>
      </c>
      <c r="H178" s="9" t="s">
        <v>525</v>
      </c>
    </row>
    <row r="179" spans="1:8">
      <c r="A179" s="8" t="s">
        <v>526</v>
      </c>
      <c r="B179" s="8" t="s">
        <v>34</v>
      </c>
      <c r="C179" s="9" t="s">
        <v>527</v>
      </c>
      <c r="D179" s="10">
        <v>1</v>
      </c>
      <c r="E179" s="11" t="s">
        <v>171</v>
      </c>
      <c r="F179" s="12">
        <v>2200</v>
      </c>
      <c r="G179" s="13">
        <f t="shared" si="13"/>
        <v>2200</v>
      </c>
      <c r="H179" s="9" t="s">
        <v>528</v>
      </c>
    </row>
    <row r="180" spans="1:8" ht="26">
      <c r="A180" s="8" t="s">
        <v>529</v>
      </c>
      <c r="B180" s="8" t="s">
        <v>34</v>
      </c>
      <c r="C180" s="9" t="s">
        <v>530</v>
      </c>
      <c r="D180" s="10">
        <v>1</v>
      </c>
      <c r="E180" s="11" t="s">
        <v>171</v>
      </c>
      <c r="F180" s="12">
        <v>2500</v>
      </c>
      <c r="G180" s="13">
        <f t="shared" si="13"/>
        <v>2500</v>
      </c>
      <c r="H180" s="9" t="s">
        <v>531</v>
      </c>
    </row>
    <row r="181" spans="1:8">
      <c r="A181" s="54" t="s">
        <v>532</v>
      </c>
      <c r="B181" s="54"/>
      <c r="C181" s="55"/>
      <c r="D181" s="56"/>
      <c r="E181" s="57"/>
      <c r="F181" s="58"/>
      <c r="G181" s="15">
        <f>SUM(G174:G180)</f>
        <v>26500</v>
      </c>
      <c r="H181" s="14" t="s">
        <v>533</v>
      </c>
    </row>
    <row r="182" spans="1:8">
      <c r="A182" s="8"/>
      <c r="B182" s="8"/>
      <c r="C182" s="9"/>
      <c r="D182" s="16"/>
      <c r="E182" s="11"/>
      <c r="F182" s="13"/>
      <c r="G182" s="13"/>
      <c r="H182" s="9"/>
    </row>
    <row r="183" spans="1:8">
      <c r="A183" s="59" t="s">
        <v>35</v>
      </c>
      <c r="B183" s="59"/>
      <c r="C183" s="60"/>
      <c r="D183" s="61"/>
      <c r="E183" s="62"/>
      <c r="F183" s="63"/>
      <c r="G183" s="63"/>
      <c r="H183" s="60"/>
    </row>
    <row r="184" spans="1:8" ht="26">
      <c r="A184" s="8" t="s">
        <v>534</v>
      </c>
      <c r="B184" s="8" t="s">
        <v>35</v>
      </c>
      <c r="C184" s="9" t="s">
        <v>535</v>
      </c>
      <c r="D184" s="10">
        <v>0.22</v>
      </c>
      <c r="E184" s="11" t="s">
        <v>536</v>
      </c>
      <c r="F184" s="13">
        <f>SUM(G28,G29,G30,G31,G32,G33)</f>
        <v>16450</v>
      </c>
      <c r="G184" s="13">
        <f>D184*F184</f>
        <v>3619</v>
      </c>
      <c r="H184" s="9" t="s">
        <v>537</v>
      </c>
    </row>
    <row r="185" spans="1:8" ht="26">
      <c r="A185" s="8" t="s">
        <v>538</v>
      </c>
      <c r="B185" s="8" t="s">
        <v>35</v>
      </c>
      <c r="C185" s="9" t="s">
        <v>539</v>
      </c>
      <c r="D185" s="10">
        <v>0.22</v>
      </c>
      <c r="E185" s="11" t="s">
        <v>540</v>
      </c>
      <c r="F185" s="13">
        <f>SUM(G13,G21,G22,G23,G38,G39,G40,G41,G42,G43,G44,G48,G49,G50,G61,G69,G70,G71,G96,G101,G106,G110,G111,G112,G119,G120,G121,G122,G131,G132)</f>
        <v>197346</v>
      </c>
      <c r="G185" s="13">
        <f>D185*F185</f>
        <v>43416.12</v>
      </c>
      <c r="H185" s="9" t="s">
        <v>541</v>
      </c>
    </row>
    <row r="186" spans="1:8">
      <c r="A186" s="64" t="s">
        <v>542</v>
      </c>
      <c r="B186" s="64"/>
      <c r="C186" s="65"/>
      <c r="D186" s="66"/>
      <c r="E186" s="67"/>
      <c r="F186" s="68"/>
      <c r="G186" s="18">
        <f>SUM(G184:G185)</f>
        <v>47035.12</v>
      </c>
      <c r="H186" s="17" t="s">
        <v>543</v>
      </c>
    </row>
    <row r="187" spans="1:8">
      <c r="A187" s="8"/>
      <c r="B187" s="8"/>
      <c r="C187" s="9"/>
      <c r="D187" s="16"/>
      <c r="E187" s="11"/>
      <c r="F187" s="13"/>
      <c r="G187" s="13"/>
      <c r="H187" s="9"/>
    </row>
    <row r="188" spans="1:8">
      <c r="A188" s="59" t="s">
        <v>36</v>
      </c>
      <c r="B188" s="59"/>
      <c r="C188" s="60"/>
      <c r="D188" s="61"/>
      <c r="E188" s="62"/>
      <c r="F188" s="63"/>
      <c r="G188" s="63"/>
      <c r="H188" s="60"/>
    </row>
    <row r="189" spans="1:8" ht="39">
      <c r="A189" s="8" t="s">
        <v>544</v>
      </c>
      <c r="B189" s="8" t="s">
        <v>36</v>
      </c>
      <c r="C189" s="9" t="s">
        <v>545</v>
      </c>
      <c r="D189" s="10">
        <v>0</v>
      </c>
      <c r="E189" s="11" t="s">
        <v>546</v>
      </c>
      <c r="F189" s="13">
        <f>SUM(G16,G25,G35,G45,G55,G66,G77,G93,G103,G116,G128,G136,G147,G155,G171,G181,G186)</f>
        <v>604519.12</v>
      </c>
      <c r="G189" s="13">
        <f>D189*F189</f>
        <v>0</v>
      </c>
      <c r="H189" s="9" t="s">
        <v>547</v>
      </c>
    </row>
    <row r="190" spans="1:8">
      <c r="A190" s="64" t="s">
        <v>548</v>
      </c>
      <c r="B190" s="64"/>
      <c r="C190" s="65"/>
      <c r="D190" s="66"/>
      <c r="E190" s="67"/>
      <c r="F190" s="68"/>
      <c r="G190" s="18">
        <f>SUM(G189:G189)</f>
        <v>0</v>
      </c>
      <c r="H190" s="17" t="s">
        <v>549</v>
      </c>
    </row>
    <row r="191" spans="1:8">
      <c r="A191" s="8"/>
      <c r="B191" s="8"/>
      <c r="C191" s="9"/>
      <c r="D191" s="16"/>
      <c r="E191" s="11"/>
      <c r="F191" s="13"/>
      <c r="G191" s="13"/>
      <c r="H191" s="9"/>
    </row>
    <row r="192" spans="1:8">
      <c r="A192" s="59" t="s">
        <v>17</v>
      </c>
      <c r="B192" s="59"/>
      <c r="C192" s="60"/>
      <c r="D192" s="61"/>
      <c r="E192" s="62"/>
      <c r="F192" s="63"/>
      <c r="G192" s="63"/>
      <c r="H192" s="60"/>
    </row>
    <row r="193" spans="1:8" ht="26">
      <c r="A193" s="8" t="s">
        <v>550</v>
      </c>
      <c r="B193" s="8" t="s">
        <v>17</v>
      </c>
      <c r="C193" s="9" t="s">
        <v>551</v>
      </c>
      <c r="D193" s="10">
        <v>0.1</v>
      </c>
      <c r="E193" s="11" t="s">
        <v>552</v>
      </c>
      <c r="F193" s="13">
        <f>SUM(G16,G25,G35,G45,G55,G66,G77,G93,G103,G116,G128,G136,G147,G155,G171,G181,G186,G190)</f>
        <v>604519.12</v>
      </c>
      <c r="G193" s="13">
        <f>D193*F193</f>
        <v>60451.912000000004</v>
      </c>
      <c r="H193" s="9" t="s">
        <v>553</v>
      </c>
    </row>
    <row r="194" spans="1:8">
      <c r="A194" s="64" t="s">
        <v>554</v>
      </c>
      <c r="B194" s="64"/>
      <c r="C194" s="65"/>
      <c r="D194" s="66"/>
      <c r="E194" s="67"/>
      <c r="F194" s="68"/>
      <c r="G194" s="18">
        <f>SUM(G193:G193)</f>
        <v>60451.912000000004</v>
      </c>
      <c r="H194" s="17" t="s">
        <v>555</v>
      </c>
    </row>
    <row r="195" spans="1:8">
      <c r="A195" s="8"/>
      <c r="B195" s="8"/>
      <c r="C195" s="9"/>
      <c r="D195" s="16"/>
      <c r="E195" s="11"/>
      <c r="F195" s="13"/>
      <c r="G195" s="13"/>
      <c r="H195" s="9"/>
    </row>
    <row r="196" spans="1:8" ht="26">
      <c r="A196" s="69" t="s">
        <v>569</v>
      </c>
      <c r="B196" s="70"/>
      <c r="C196" s="71"/>
      <c r="D196" s="72"/>
      <c r="E196" s="73"/>
      <c r="F196" s="74"/>
      <c r="G196" s="19">
        <f>SUM(G16,G25,G35,G45,G55,G66,G77,G93,G103,G116,G128,G136,G147,G155,G171,G181,G186,G190,G194)</f>
        <v>664971.03200000001</v>
      </c>
      <c r="H196" s="20" t="s">
        <v>557</v>
      </c>
    </row>
  </sheetData>
  <mergeCells count="47">
    <mergeCell ref="A194:F194"/>
    <mergeCell ref="A196:F196"/>
    <mergeCell ref="A183:H183"/>
    <mergeCell ref="A186:F186"/>
    <mergeCell ref="A188:H188"/>
    <mergeCell ref="A190:F190"/>
    <mergeCell ref="A192:H192"/>
    <mergeCell ref="A155:F155"/>
    <mergeCell ref="A157:H157"/>
    <mergeCell ref="A171:F171"/>
    <mergeCell ref="A173:H173"/>
    <mergeCell ref="A181:F181"/>
    <mergeCell ref="A130:H130"/>
    <mergeCell ref="A136:F136"/>
    <mergeCell ref="A138:H138"/>
    <mergeCell ref="A147:F147"/>
    <mergeCell ref="A149:H149"/>
    <mergeCell ref="A103:F103"/>
    <mergeCell ref="A105:H105"/>
    <mergeCell ref="A116:F116"/>
    <mergeCell ref="A118:H118"/>
    <mergeCell ref="A128:F128"/>
    <mergeCell ref="A68:H68"/>
    <mergeCell ref="A77:F77"/>
    <mergeCell ref="A79:H79"/>
    <mergeCell ref="A93:F93"/>
    <mergeCell ref="A95:H95"/>
    <mergeCell ref="A45:F45"/>
    <mergeCell ref="A47:H47"/>
    <mergeCell ref="A55:F55"/>
    <mergeCell ref="A57:H57"/>
    <mergeCell ref="A66:F66"/>
    <mergeCell ref="A18:H18"/>
    <mergeCell ref="A25:F25"/>
    <mergeCell ref="A27:H27"/>
    <mergeCell ref="A35:F35"/>
    <mergeCell ref="A37:H37"/>
    <mergeCell ref="C6:H6"/>
    <mergeCell ref="G3:H3"/>
    <mergeCell ref="A7:H7"/>
    <mergeCell ref="A9:H9"/>
    <mergeCell ref="A16:F16"/>
    <mergeCell ref="A1:H1"/>
    <mergeCell ref="C2:H2"/>
    <mergeCell ref="C3:F3"/>
    <mergeCell ref="C4:H4"/>
    <mergeCell ref="C5:H5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6"/>
  <sheetViews>
    <sheetView showGridLines="0" workbookViewId="0">
      <selection sqref="A1:H1"/>
    </sheetView>
  </sheetViews>
  <sheetFormatPr defaultRowHeight="14"/>
  <cols>
    <col min="1" max="1" width="11" customWidth="1"/>
    <col min="2" max="2" width="25" customWidth="1"/>
    <col min="3" max="3" width="44" customWidth="1"/>
    <col min="4" max="4" width="11" customWidth="1"/>
    <col min="5" max="5" width="14" customWidth="1"/>
    <col min="6" max="7" width="15" customWidth="1"/>
    <col min="8" max="8" width="54" customWidth="1"/>
  </cols>
  <sheetData>
    <row r="1" spans="1:8" ht="30" customHeight="1">
      <c r="A1" s="43" t="s">
        <v>570</v>
      </c>
      <c r="B1" s="43"/>
      <c r="C1" s="43"/>
      <c r="D1" s="43"/>
      <c r="E1" s="43"/>
      <c r="F1" s="43"/>
      <c r="G1" s="43"/>
      <c r="H1" s="43"/>
    </row>
    <row r="2" spans="1:8">
      <c r="A2" s="4" t="s">
        <v>93</v>
      </c>
      <c r="B2" s="4" t="s">
        <v>6</v>
      </c>
      <c r="C2" s="44" t="s">
        <v>6</v>
      </c>
      <c r="D2" s="44"/>
      <c r="E2" s="44"/>
      <c r="F2" s="44"/>
      <c r="G2" s="44"/>
      <c r="H2" s="44"/>
    </row>
    <row r="3" spans="1:8">
      <c r="A3" s="4" t="s">
        <v>94</v>
      </c>
      <c r="B3" s="4"/>
      <c r="C3" s="45">
        <f>G196</f>
        <v>1791390.4271999998</v>
      </c>
      <c r="D3" s="44"/>
      <c r="E3" s="44"/>
      <c r="F3" s="44"/>
      <c r="G3" s="44" t="s">
        <v>95</v>
      </c>
      <c r="H3" s="44"/>
    </row>
    <row r="4" spans="1:8" ht="39">
      <c r="A4" s="4" t="s">
        <v>96</v>
      </c>
      <c r="B4" s="4" t="s">
        <v>571</v>
      </c>
      <c r="C4" s="44" t="s">
        <v>572</v>
      </c>
      <c r="D4" s="44"/>
      <c r="E4" s="44"/>
      <c r="F4" s="44"/>
      <c r="G4" s="44"/>
      <c r="H4" s="44"/>
    </row>
    <row r="5" spans="1:8" ht="39">
      <c r="A5" s="4" t="s">
        <v>99</v>
      </c>
      <c r="B5" s="4" t="s">
        <v>573</v>
      </c>
      <c r="C5" s="44" t="s">
        <v>573</v>
      </c>
      <c r="D5" s="44"/>
      <c r="E5" s="44"/>
      <c r="F5" s="44"/>
      <c r="G5" s="44"/>
      <c r="H5" s="44"/>
    </row>
    <row r="6" spans="1:8" ht="78">
      <c r="A6" s="4" t="s">
        <v>101</v>
      </c>
      <c r="B6" s="4" t="s">
        <v>574</v>
      </c>
      <c r="C6" s="44" t="s">
        <v>574</v>
      </c>
      <c r="D6" s="44"/>
      <c r="E6" s="44"/>
      <c r="F6" s="44"/>
      <c r="G6" s="44"/>
      <c r="H6" s="44"/>
    </row>
    <row r="7" spans="1:8">
      <c r="A7" s="46" t="s">
        <v>103</v>
      </c>
      <c r="B7" s="46"/>
      <c r="C7" s="46"/>
      <c r="D7" s="46"/>
      <c r="E7" s="46"/>
      <c r="F7" s="46"/>
      <c r="G7" s="46"/>
      <c r="H7" s="46"/>
    </row>
    <row r="8" spans="1:8" ht="28" customHeight="1">
      <c r="A8" s="5" t="s">
        <v>104</v>
      </c>
      <c r="B8" s="6" t="s">
        <v>18</v>
      </c>
      <c r="C8" s="6" t="s">
        <v>105</v>
      </c>
      <c r="D8" s="6" t="s">
        <v>106</v>
      </c>
      <c r="E8" s="6" t="s">
        <v>107</v>
      </c>
      <c r="F8" s="6" t="s">
        <v>108</v>
      </c>
      <c r="G8" s="6" t="s">
        <v>109</v>
      </c>
      <c r="H8" s="7" t="s">
        <v>110</v>
      </c>
    </row>
    <row r="9" spans="1:8">
      <c r="A9" s="47" t="s">
        <v>19</v>
      </c>
      <c r="B9" s="48"/>
      <c r="C9" s="49"/>
      <c r="D9" s="50"/>
      <c r="E9" s="51"/>
      <c r="F9" s="52"/>
      <c r="G9" s="52"/>
      <c r="H9" s="53"/>
    </row>
    <row r="10" spans="1:8">
      <c r="A10" s="8" t="s">
        <v>111</v>
      </c>
      <c r="B10" s="8" t="s">
        <v>19</v>
      </c>
      <c r="C10" s="9" t="s">
        <v>112</v>
      </c>
      <c r="D10" s="10">
        <v>1</v>
      </c>
      <c r="E10" s="11" t="s">
        <v>113</v>
      </c>
      <c r="F10" s="12">
        <v>6000</v>
      </c>
      <c r="G10" s="13">
        <f t="shared" ref="G10:G15" si="0">D10*F10</f>
        <v>6000</v>
      </c>
      <c r="H10" s="9" t="s">
        <v>114</v>
      </c>
    </row>
    <row r="11" spans="1:8">
      <c r="A11" s="8" t="s">
        <v>115</v>
      </c>
      <c r="B11" s="8" t="s">
        <v>19</v>
      </c>
      <c r="C11" s="9" t="s">
        <v>116</v>
      </c>
      <c r="D11" s="10">
        <v>10</v>
      </c>
      <c r="E11" s="11" t="s">
        <v>117</v>
      </c>
      <c r="F11" s="12">
        <v>1200</v>
      </c>
      <c r="G11" s="13">
        <f t="shared" si="0"/>
        <v>12000</v>
      </c>
      <c r="H11" s="9" t="s">
        <v>118</v>
      </c>
    </row>
    <row r="12" spans="1:8">
      <c r="A12" s="8" t="s">
        <v>119</v>
      </c>
      <c r="B12" s="8" t="s">
        <v>19</v>
      </c>
      <c r="C12" s="9" t="s">
        <v>120</v>
      </c>
      <c r="D12" s="10">
        <v>6</v>
      </c>
      <c r="E12" s="11" t="s">
        <v>117</v>
      </c>
      <c r="F12" s="12">
        <v>1000</v>
      </c>
      <c r="G12" s="13">
        <f t="shared" si="0"/>
        <v>6000</v>
      </c>
      <c r="H12" s="9" t="s">
        <v>121</v>
      </c>
    </row>
    <row r="13" spans="1:8">
      <c r="A13" s="8" t="s">
        <v>122</v>
      </c>
      <c r="B13" s="8" t="s">
        <v>19</v>
      </c>
      <c r="C13" s="9" t="s">
        <v>123</v>
      </c>
      <c r="D13" s="10">
        <v>8</v>
      </c>
      <c r="E13" s="11" t="s">
        <v>117</v>
      </c>
      <c r="F13" s="12">
        <v>1000</v>
      </c>
      <c r="G13" s="13">
        <f t="shared" si="0"/>
        <v>8000</v>
      </c>
      <c r="H13" s="9" t="s">
        <v>124</v>
      </c>
    </row>
    <row r="14" spans="1:8">
      <c r="A14" s="8" t="s">
        <v>125</v>
      </c>
      <c r="B14" s="8" t="s">
        <v>19</v>
      </c>
      <c r="C14" s="9" t="s">
        <v>126</v>
      </c>
      <c r="D14" s="10">
        <v>1</v>
      </c>
      <c r="E14" s="11" t="s">
        <v>113</v>
      </c>
      <c r="F14" s="12">
        <v>3500</v>
      </c>
      <c r="G14" s="13">
        <f t="shared" si="0"/>
        <v>3500</v>
      </c>
      <c r="H14" s="9" t="s">
        <v>127</v>
      </c>
    </row>
    <row r="15" spans="1:8">
      <c r="A15" s="8" t="s">
        <v>128</v>
      </c>
      <c r="B15" s="8" t="s">
        <v>19</v>
      </c>
      <c r="C15" s="9" t="s">
        <v>129</v>
      </c>
      <c r="D15" s="10">
        <v>1</v>
      </c>
      <c r="E15" s="11" t="s">
        <v>113</v>
      </c>
      <c r="F15" s="12">
        <v>7000</v>
      </c>
      <c r="G15" s="13">
        <f t="shared" si="0"/>
        <v>7000</v>
      </c>
      <c r="H15" s="9" t="s">
        <v>130</v>
      </c>
    </row>
    <row r="16" spans="1:8">
      <c r="A16" s="54" t="s">
        <v>131</v>
      </c>
      <c r="B16" s="54"/>
      <c r="C16" s="55"/>
      <c r="D16" s="56"/>
      <c r="E16" s="57"/>
      <c r="F16" s="58"/>
      <c r="G16" s="15">
        <f>SUM(G10:G15)</f>
        <v>42500</v>
      </c>
      <c r="H16" s="14" t="s">
        <v>132</v>
      </c>
    </row>
    <row r="17" spans="1:8">
      <c r="A17" s="8"/>
      <c r="B17" s="8"/>
      <c r="C17" s="9"/>
      <c r="D17" s="16"/>
      <c r="E17" s="11"/>
      <c r="F17" s="13"/>
      <c r="G17" s="13"/>
      <c r="H17" s="9"/>
    </row>
    <row r="18" spans="1:8">
      <c r="A18" s="47" t="s">
        <v>20</v>
      </c>
      <c r="B18" s="48"/>
      <c r="C18" s="49"/>
      <c r="D18" s="50"/>
      <c r="E18" s="51"/>
      <c r="F18" s="52"/>
      <c r="G18" s="52"/>
      <c r="H18" s="53"/>
    </row>
    <row r="19" spans="1:8">
      <c r="A19" s="8" t="s">
        <v>133</v>
      </c>
      <c r="B19" s="8" t="s">
        <v>20</v>
      </c>
      <c r="C19" s="9" t="s">
        <v>134</v>
      </c>
      <c r="D19" s="10">
        <v>1</v>
      </c>
      <c r="E19" s="11" t="s">
        <v>113</v>
      </c>
      <c r="F19" s="12">
        <v>25000</v>
      </c>
      <c r="G19" s="13">
        <f t="shared" ref="G19:G24" si="1">D19*F19</f>
        <v>25000</v>
      </c>
      <c r="H19" s="9" t="s">
        <v>135</v>
      </c>
    </row>
    <row r="20" spans="1:8">
      <c r="A20" s="8" t="s">
        <v>136</v>
      </c>
      <c r="B20" s="8" t="s">
        <v>20</v>
      </c>
      <c r="C20" s="9" t="s">
        <v>137</v>
      </c>
      <c r="D20" s="10">
        <v>1</v>
      </c>
      <c r="E20" s="11" t="s">
        <v>113</v>
      </c>
      <c r="F20" s="12">
        <v>35000</v>
      </c>
      <c r="G20" s="13">
        <f t="shared" si="1"/>
        <v>35000</v>
      </c>
      <c r="H20" s="9" t="s">
        <v>138</v>
      </c>
    </row>
    <row r="21" spans="1:8">
      <c r="A21" s="8" t="s">
        <v>139</v>
      </c>
      <c r="B21" s="8" t="s">
        <v>20</v>
      </c>
      <c r="C21" s="9" t="s">
        <v>140</v>
      </c>
      <c r="D21" s="10">
        <v>34</v>
      </c>
      <c r="E21" s="11" t="s">
        <v>117</v>
      </c>
      <c r="F21" s="12">
        <v>1100</v>
      </c>
      <c r="G21" s="13">
        <f t="shared" si="1"/>
        <v>37400</v>
      </c>
      <c r="H21" s="9" t="s">
        <v>141</v>
      </c>
    </row>
    <row r="22" spans="1:8">
      <c r="A22" s="8" t="s">
        <v>142</v>
      </c>
      <c r="B22" s="8" t="s">
        <v>20</v>
      </c>
      <c r="C22" s="9" t="s">
        <v>143</v>
      </c>
      <c r="D22" s="10">
        <v>17</v>
      </c>
      <c r="E22" s="11" t="s">
        <v>117</v>
      </c>
      <c r="F22" s="12">
        <v>1100</v>
      </c>
      <c r="G22" s="13">
        <f t="shared" si="1"/>
        <v>18700</v>
      </c>
      <c r="H22" s="9" t="s">
        <v>144</v>
      </c>
    </row>
    <row r="23" spans="1:8">
      <c r="A23" s="8" t="s">
        <v>145</v>
      </c>
      <c r="B23" s="8" t="s">
        <v>20</v>
      </c>
      <c r="C23" s="9" t="s">
        <v>146</v>
      </c>
      <c r="D23" s="10">
        <v>27</v>
      </c>
      <c r="E23" s="11" t="s">
        <v>117</v>
      </c>
      <c r="F23" s="12">
        <v>650</v>
      </c>
      <c r="G23" s="13">
        <f t="shared" si="1"/>
        <v>17550</v>
      </c>
      <c r="H23" s="9" t="s">
        <v>147</v>
      </c>
    </row>
    <row r="24" spans="1:8">
      <c r="A24" s="8" t="s">
        <v>148</v>
      </c>
      <c r="B24" s="8" t="s">
        <v>20</v>
      </c>
      <c r="C24" s="9" t="s">
        <v>149</v>
      </c>
      <c r="D24" s="10">
        <v>1</v>
      </c>
      <c r="E24" s="11" t="s">
        <v>113</v>
      </c>
      <c r="F24" s="12">
        <v>8000</v>
      </c>
      <c r="G24" s="13">
        <f t="shared" si="1"/>
        <v>8000</v>
      </c>
      <c r="H24" s="9" t="s">
        <v>150</v>
      </c>
    </row>
    <row r="25" spans="1:8">
      <c r="A25" s="54" t="s">
        <v>151</v>
      </c>
      <c r="B25" s="54"/>
      <c r="C25" s="55"/>
      <c r="D25" s="56"/>
      <c r="E25" s="57"/>
      <c r="F25" s="58"/>
      <c r="G25" s="15">
        <f>SUM(G19:G24)</f>
        <v>141650</v>
      </c>
      <c r="H25" s="14" t="s">
        <v>152</v>
      </c>
    </row>
    <row r="26" spans="1:8">
      <c r="A26" s="8"/>
      <c r="B26" s="8"/>
      <c r="C26" s="9"/>
      <c r="D26" s="16"/>
      <c r="E26" s="11"/>
      <c r="F26" s="13"/>
      <c r="G26" s="13"/>
      <c r="H26" s="9"/>
    </row>
    <row r="27" spans="1:8">
      <c r="A27" s="47" t="s">
        <v>21</v>
      </c>
      <c r="B27" s="48"/>
      <c r="C27" s="49"/>
      <c r="D27" s="50"/>
      <c r="E27" s="51"/>
      <c r="F27" s="52"/>
      <c r="G27" s="52"/>
      <c r="H27" s="53"/>
    </row>
    <row r="28" spans="1:8">
      <c r="A28" s="8" t="s">
        <v>153</v>
      </c>
      <c r="B28" s="8" t="s">
        <v>21</v>
      </c>
      <c r="C28" s="9" t="s">
        <v>154</v>
      </c>
      <c r="D28" s="10">
        <v>7</v>
      </c>
      <c r="E28" s="11" t="s">
        <v>117</v>
      </c>
      <c r="F28" s="12">
        <v>800</v>
      </c>
      <c r="G28" s="13">
        <f t="shared" ref="G28:G34" si="2">D28*F28</f>
        <v>5600</v>
      </c>
      <c r="H28" s="9" t="s">
        <v>155</v>
      </c>
    </row>
    <row r="29" spans="1:8">
      <c r="A29" s="8" t="s">
        <v>156</v>
      </c>
      <c r="B29" s="8" t="s">
        <v>21</v>
      </c>
      <c r="C29" s="9" t="s">
        <v>157</v>
      </c>
      <c r="D29" s="10">
        <v>8</v>
      </c>
      <c r="E29" s="11" t="s">
        <v>117</v>
      </c>
      <c r="F29" s="12">
        <v>1500</v>
      </c>
      <c r="G29" s="13">
        <f t="shared" si="2"/>
        <v>12000</v>
      </c>
      <c r="H29" s="9" t="s">
        <v>158</v>
      </c>
    </row>
    <row r="30" spans="1:8">
      <c r="A30" s="8" t="s">
        <v>159</v>
      </c>
      <c r="B30" s="8" t="s">
        <v>21</v>
      </c>
      <c r="C30" s="9" t="s">
        <v>160</v>
      </c>
      <c r="D30" s="10">
        <v>7</v>
      </c>
      <c r="E30" s="11" t="s">
        <v>117</v>
      </c>
      <c r="F30" s="12">
        <v>700</v>
      </c>
      <c r="G30" s="13">
        <f t="shared" si="2"/>
        <v>4900</v>
      </c>
      <c r="H30" s="9" t="s">
        <v>161</v>
      </c>
    </row>
    <row r="31" spans="1:8">
      <c r="A31" s="8" t="s">
        <v>162</v>
      </c>
      <c r="B31" s="8" t="s">
        <v>21</v>
      </c>
      <c r="C31" s="9" t="s">
        <v>163</v>
      </c>
      <c r="D31" s="10">
        <v>8</v>
      </c>
      <c r="E31" s="11" t="s">
        <v>117</v>
      </c>
      <c r="F31" s="12">
        <v>1200</v>
      </c>
      <c r="G31" s="13">
        <f t="shared" si="2"/>
        <v>9600</v>
      </c>
      <c r="H31" s="9" t="s">
        <v>164</v>
      </c>
    </row>
    <row r="32" spans="1:8">
      <c r="A32" s="8" t="s">
        <v>165</v>
      </c>
      <c r="B32" s="8" t="s">
        <v>21</v>
      </c>
      <c r="C32" s="9" t="s">
        <v>166</v>
      </c>
      <c r="D32" s="10">
        <v>2</v>
      </c>
      <c r="E32" s="11" t="s">
        <v>167</v>
      </c>
      <c r="F32" s="12">
        <v>700</v>
      </c>
      <c r="G32" s="13">
        <f t="shared" si="2"/>
        <v>1400</v>
      </c>
      <c r="H32" s="9" t="s">
        <v>168</v>
      </c>
    </row>
    <row r="33" spans="1:8">
      <c r="A33" s="8" t="s">
        <v>169</v>
      </c>
      <c r="B33" s="8" t="s">
        <v>21</v>
      </c>
      <c r="C33" s="9" t="s">
        <v>170</v>
      </c>
      <c r="D33" s="10">
        <v>1</v>
      </c>
      <c r="E33" s="11" t="s">
        <v>171</v>
      </c>
      <c r="F33" s="12">
        <v>7000</v>
      </c>
      <c r="G33" s="13">
        <f t="shared" si="2"/>
        <v>7000</v>
      </c>
      <c r="H33" s="9" t="s">
        <v>172</v>
      </c>
    </row>
    <row r="34" spans="1:8">
      <c r="A34" s="8" t="s">
        <v>173</v>
      </c>
      <c r="B34" s="8" t="s">
        <v>21</v>
      </c>
      <c r="C34" s="9" t="s">
        <v>174</v>
      </c>
      <c r="D34" s="10">
        <v>1</v>
      </c>
      <c r="E34" s="11" t="s">
        <v>171</v>
      </c>
      <c r="F34" s="12">
        <v>1200</v>
      </c>
      <c r="G34" s="13">
        <f t="shared" si="2"/>
        <v>1200</v>
      </c>
      <c r="H34" s="9" t="s">
        <v>175</v>
      </c>
    </row>
    <row r="35" spans="1:8">
      <c r="A35" s="54" t="s">
        <v>176</v>
      </c>
      <c r="B35" s="54"/>
      <c r="C35" s="55"/>
      <c r="D35" s="56"/>
      <c r="E35" s="57"/>
      <c r="F35" s="58"/>
      <c r="G35" s="15">
        <f>SUM(G28:G34)</f>
        <v>41700</v>
      </c>
      <c r="H35" s="14" t="s">
        <v>177</v>
      </c>
    </row>
    <row r="36" spans="1:8">
      <c r="A36" s="8"/>
      <c r="B36" s="8"/>
      <c r="C36" s="9"/>
      <c r="D36" s="16"/>
      <c r="E36" s="11"/>
      <c r="F36" s="13"/>
      <c r="G36" s="13"/>
      <c r="H36" s="9"/>
    </row>
    <row r="37" spans="1:8">
      <c r="A37" s="47" t="s">
        <v>22</v>
      </c>
      <c r="B37" s="48"/>
      <c r="C37" s="49"/>
      <c r="D37" s="50"/>
      <c r="E37" s="51"/>
      <c r="F37" s="52"/>
      <c r="G37" s="52"/>
      <c r="H37" s="53"/>
    </row>
    <row r="38" spans="1:8">
      <c r="A38" s="8" t="s">
        <v>178</v>
      </c>
      <c r="B38" s="8" t="s">
        <v>22</v>
      </c>
      <c r="C38" s="9" t="s">
        <v>179</v>
      </c>
      <c r="D38" s="10">
        <v>8</v>
      </c>
      <c r="E38" s="11" t="s">
        <v>117</v>
      </c>
      <c r="F38" s="12">
        <v>950</v>
      </c>
      <c r="G38" s="13">
        <f t="shared" ref="G38:G44" si="3">D38*F38</f>
        <v>7600</v>
      </c>
      <c r="H38" s="9" t="s">
        <v>180</v>
      </c>
    </row>
    <row r="39" spans="1:8">
      <c r="A39" s="8" t="s">
        <v>181</v>
      </c>
      <c r="B39" s="8" t="s">
        <v>22</v>
      </c>
      <c r="C39" s="9" t="s">
        <v>182</v>
      </c>
      <c r="D39" s="10">
        <v>8</v>
      </c>
      <c r="E39" s="11" t="s">
        <v>117</v>
      </c>
      <c r="F39" s="12">
        <v>750</v>
      </c>
      <c r="G39" s="13">
        <f t="shared" si="3"/>
        <v>6000</v>
      </c>
      <c r="H39" s="9" t="s">
        <v>183</v>
      </c>
    </row>
    <row r="40" spans="1:8">
      <c r="A40" s="8" t="s">
        <v>184</v>
      </c>
      <c r="B40" s="8" t="s">
        <v>22</v>
      </c>
      <c r="C40" s="9" t="s">
        <v>185</v>
      </c>
      <c r="D40" s="10">
        <v>56</v>
      </c>
      <c r="E40" s="11" t="s">
        <v>186</v>
      </c>
      <c r="F40" s="12">
        <v>325</v>
      </c>
      <c r="G40" s="13">
        <f t="shared" si="3"/>
        <v>18200</v>
      </c>
      <c r="H40" s="9" t="s">
        <v>187</v>
      </c>
    </row>
    <row r="41" spans="1:8">
      <c r="A41" s="8" t="s">
        <v>188</v>
      </c>
      <c r="B41" s="8" t="s">
        <v>22</v>
      </c>
      <c r="C41" s="9" t="s">
        <v>189</v>
      </c>
      <c r="D41" s="10">
        <v>8</v>
      </c>
      <c r="E41" s="11" t="s">
        <v>117</v>
      </c>
      <c r="F41" s="12">
        <v>800</v>
      </c>
      <c r="G41" s="13">
        <f t="shared" si="3"/>
        <v>6400</v>
      </c>
      <c r="H41" s="9" t="s">
        <v>190</v>
      </c>
    </row>
    <row r="42" spans="1:8">
      <c r="A42" s="8" t="s">
        <v>191</v>
      </c>
      <c r="B42" s="8" t="s">
        <v>22</v>
      </c>
      <c r="C42" s="9" t="s">
        <v>192</v>
      </c>
      <c r="D42" s="10">
        <v>5</v>
      </c>
      <c r="E42" s="11" t="s">
        <v>117</v>
      </c>
      <c r="F42" s="12">
        <v>1100</v>
      </c>
      <c r="G42" s="13">
        <f t="shared" si="3"/>
        <v>5500</v>
      </c>
      <c r="H42" s="9" t="s">
        <v>193</v>
      </c>
    </row>
    <row r="43" spans="1:8">
      <c r="A43" s="8" t="s">
        <v>194</v>
      </c>
      <c r="B43" s="8" t="s">
        <v>22</v>
      </c>
      <c r="C43" s="9" t="s">
        <v>195</v>
      </c>
      <c r="D43" s="10">
        <v>4</v>
      </c>
      <c r="E43" s="11" t="s">
        <v>117</v>
      </c>
      <c r="F43" s="12">
        <v>850</v>
      </c>
      <c r="G43" s="13">
        <f t="shared" si="3"/>
        <v>3400</v>
      </c>
      <c r="H43" s="9" t="s">
        <v>196</v>
      </c>
    </row>
    <row r="44" spans="1:8">
      <c r="A44" s="8" t="s">
        <v>197</v>
      </c>
      <c r="B44" s="8" t="s">
        <v>22</v>
      </c>
      <c r="C44" s="9" t="s">
        <v>198</v>
      </c>
      <c r="D44" s="10">
        <v>1</v>
      </c>
      <c r="E44" s="11" t="s">
        <v>171</v>
      </c>
      <c r="F44" s="12">
        <v>18000</v>
      </c>
      <c r="G44" s="13">
        <f t="shared" si="3"/>
        <v>18000</v>
      </c>
      <c r="H44" s="9" t="s">
        <v>199</v>
      </c>
    </row>
    <row r="45" spans="1:8">
      <c r="A45" s="54" t="s">
        <v>200</v>
      </c>
      <c r="B45" s="54"/>
      <c r="C45" s="55"/>
      <c r="D45" s="56"/>
      <c r="E45" s="57"/>
      <c r="F45" s="58"/>
      <c r="G45" s="15">
        <f>SUM(G38:G44)</f>
        <v>65100</v>
      </c>
      <c r="H45" s="14" t="s">
        <v>201</v>
      </c>
    </row>
    <row r="46" spans="1:8">
      <c r="A46" s="8"/>
      <c r="B46" s="8"/>
      <c r="C46" s="9"/>
      <c r="D46" s="16"/>
      <c r="E46" s="11"/>
      <c r="F46" s="13"/>
      <c r="G46" s="13"/>
      <c r="H46" s="9"/>
    </row>
    <row r="47" spans="1:8">
      <c r="A47" s="47" t="s">
        <v>23</v>
      </c>
      <c r="B47" s="48"/>
      <c r="C47" s="49"/>
      <c r="D47" s="50"/>
      <c r="E47" s="51"/>
      <c r="F47" s="52"/>
      <c r="G47" s="52"/>
      <c r="H47" s="53"/>
    </row>
    <row r="48" spans="1:8">
      <c r="A48" s="8" t="s">
        <v>202</v>
      </c>
      <c r="B48" s="8" t="s">
        <v>23</v>
      </c>
      <c r="C48" s="9" t="s">
        <v>203</v>
      </c>
      <c r="D48" s="10">
        <v>15</v>
      </c>
      <c r="E48" s="11" t="s">
        <v>117</v>
      </c>
      <c r="F48" s="12">
        <v>1996</v>
      </c>
      <c r="G48" s="13">
        <f t="shared" ref="G48:G54" si="4">D48*F48</f>
        <v>29940</v>
      </c>
      <c r="H48" s="9" t="s">
        <v>204</v>
      </c>
    </row>
    <row r="49" spans="1:8">
      <c r="A49" s="8" t="s">
        <v>205</v>
      </c>
      <c r="B49" s="8" t="s">
        <v>23</v>
      </c>
      <c r="C49" s="9" t="s">
        <v>206</v>
      </c>
      <c r="D49" s="10">
        <v>6</v>
      </c>
      <c r="E49" s="11" t="s">
        <v>117</v>
      </c>
      <c r="F49" s="12">
        <v>1200</v>
      </c>
      <c r="G49" s="13">
        <f t="shared" si="4"/>
        <v>7200</v>
      </c>
      <c r="H49" s="9" t="s">
        <v>207</v>
      </c>
    </row>
    <row r="50" spans="1:8" ht="26">
      <c r="A50" s="8" t="s">
        <v>208</v>
      </c>
      <c r="B50" s="8" t="s">
        <v>23</v>
      </c>
      <c r="C50" s="9" t="s">
        <v>209</v>
      </c>
      <c r="D50" s="10">
        <v>2</v>
      </c>
      <c r="E50" s="11" t="s">
        <v>117</v>
      </c>
      <c r="F50" s="12">
        <v>1400</v>
      </c>
      <c r="G50" s="13">
        <f t="shared" si="4"/>
        <v>2800</v>
      </c>
      <c r="H50" s="9" t="s">
        <v>210</v>
      </c>
    </row>
    <row r="51" spans="1:8">
      <c r="A51" s="8" t="s">
        <v>211</v>
      </c>
      <c r="B51" s="8" t="s">
        <v>23</v>
      </c>
      <c r="C51" s="9" t="s">
        <v>212</v>
      </c>
      <c r="D51" s="10">
        <v>7</v>
      </c>
      <c r="E51" s="11" t="s">
        <v>117</v>
      </c>
      <c r="F51" s="12">
        <v>900</v>
      </c>
      <c r="G51" s="13">
        <f t="shared" si="4"/>
        <v>6300</v>
      </c>
      <c r="H51" s="9" t="s">
        <v>213</v>
      </c>
    </row>
    <row r="52" spans="1:8">
      <c r="A52" s="8" t="s">
        <v>214</v>
      </c>
      <c r="B52" s="8" t="s">
        <v>23</v>
      </c>
      <c r="C52" s="9" t="s">
        <v>215</v>
      </c>
      <c r="D52" s="10">
        <v>1</v>
      </c>
      <c r="E52" s="11" t="s">
        <v>216</v>
      </c>
      <c r="F52" s="12">
        <v>6000</v>
      </c>
      <c r="G52" s="13">
        <f t="shared" si="4"/>
        <v>6000</v>
      </c>
      <c r="H52" s="9" t="s">
        <v>217</v>
      </c>
    </row>
    <row r="53" spans="1:8">
      <c r="A53" s="8" t="s">
        <v>218</v>
      </c>
      <c r="B53" s="8" t="s">
        <v>23</v>
      </c>
      <c r="C53" s="9" t="s">
        <v>219</v>
      </c>
      <c r="D53" s="10">
        <v>1</v>
      </c>
      <c r="E53" s="11" t="s">
        <v>113</v>
      </c>
      <c r="F53" s="12">
        <v>4500</v>
      </c>
      <c r="G53" s="13">
        <f t="shared" si="4"/>
        <v>4500</v>
      </c>
      <c r="H53" s="9" t="s">
        <v>220</v>
      </c>
    </row>
    <row r="54" spans="1:8">
      <c r="A54" s="8" t="s">
        <v>221</v>
      </c>
      <c r="B54" s="8" t="s">
        <v>23</v>
      </c>
      <c r="C54" s="9" t="s">
        <v>222</v>
      </c>
      <c r="D54" s="10">
        <v>1</v>
      </c>
      <c r="E54" s="11" t="s">
        <v>171</v>
      </c>
      <c r="F54" s="12">
        <v>1200</v>
      </c>
      <c r="G54" s="13">
        <f t="shared" si="4"/>
        <v>1200</v>
      </c>
      <c r="H54" s="9" t="s">
        <v>223</v>
      </c>
    </row>
    <row r="55" spans="1:8">
      <c r="A55" s="54" t="s">
        <v>224</v>
      </c>
      <c r="B55" s="54"/>
      <c r="C55" s="55"/>
      <c r="D55" s="56"/>
      <c r="E55" s="57"/>
      <c r="F55" s="58"/>
      <c r="G55" s="15">
        <f>SUM(G48:G54)</f>
        <v>57940</v>
      </c>
      <c r="H55" s="14" t="s">
        <v>225</v>
      </c>
    </row>
    <row r="56" spans="1:8">
      <c r="A56" s="8"/>
      <c r="B56" s="8"/>
      <c r="C56" s="9"/>
      <c r="D56" s="16"/>
      <c r="E56" s="11"/>
      <c r="F56" s="13"/>
      <c r="G56" s="13"/>
      <c r="H56" s="9"/>
    </row>
    <row r="57" spans="1:8">
      <c r="A57" s="47" t="s">
        <v>24</v>
      </c>
      <c r="B57" s="48"/>
      <c r="C57" s="49"/>
      <c r="D57" s="50"/>
      <c r="E57" s="51"/>
      <c r="F57" s="52"/>
      <c r="G57" s="52"/>
      <c r="H57" s="53"/>
    </row>
    <row r="58" spans="1:8">
      <c r="A58" s="8" t="s">
        <v>226</v>
      </c>
      <c r="B58" s="8" t="s">
        <v>24</v>
      </c>
      <c r="C58" s="9" t="s">
        <v>227</v>
      </c>
      <c r="D58" s="10">
        <v>8</v>
      </c>
      <c r="E58" s="11" t="s">
        <v>228</v>
      </c>
      <c r="F58" s="12">
        <v>5000</v>
      </c>
      <c r="G58" s="13">
        <f t="shared" ref="G58:G65" si="5">D58*F58</f>
        <v>40000</v>
      </c>
      <c r="H58" s="9" t="s">
        <v>229</v>
      </c>
    </row>
    <row r="59" spans="1:8">
      <c r="A59" s="8" t="s">
        <v>230</v>
      </c>
      <c r="B59" s="8" t="s">
        <v>24</v>
      </c>
      <c r="C59" s="9" t="s">
        <v>231</v>
      </c>
      <c r="D59" s="10">
        <v>6</v>
      </c>
      <c r="E59" s="11" t="s">
        <v>117</v>
      </c>
      <c r="F59" s="12">
        <v>3500</v>
      </c>
      <c r="G59" s="13">
        <f t="shared" si="5"/>
        <v>21000</v>
      </c>
      <c r="H59" s="9" t="s">
        <v>232</v>
      </c>
    </row>
    <row r="60" spans="1:8">
      <c r="A60" s="8" t="s">
        <v>233</v>
      </c>
      <c r="B60" s="8" t="s">
        <v>24</v>
      </c>
      <c r="C60" s="9" t="s">
        <v>234</v>
      </c>
      <c r="D60" s="10">
        <v>1</v>
      </c>
      <c r="E60" s="11" t="s">
        <v>113</v>
      </c>
      <c r="F60" s="12">
        <v>4500</v>
      </c>
      <c r="G60" s="13">
        <f t="shared" si="5"/>
        <v>4500</v>
      </c>
      <c r="H60" s="9" t="s">
        <v>235</v>
      </c>
    </row>
    <row r="61" spans="1:8">
      <c r="A61" s="8" t="s">
        <v>236</v>
      </c>
      <c r="B61" s="8" t="s">
        <v>24</v>
      </c>
      <c r="C61" s="9" t="s">
        <v>237</v>
      </c>
      <c r="D61" s="10">
        <v>14</v>
      </c>
      <c r="E61" s="11" t="s">
        <v>117</v>
      </c>
      <c r="F61" s="12">
        <v>850</v>
      </c>
      <c r="G61" s="13">
        <f t="shared" si="5"/>
        <v>11900</v>
      </c>
      <c r="H61" s="9" t="s">
        <v>238</v>
      </c>
    </row>
    <row r="62" spans="1:8">
      <c r="A62" s="8" t="s">
        <v>239</v>
      </c>
      <c r="B62" s="8" t="s">
        <v>24</v>
      </c>
      <c r="C62" s="9" t="s">
        <v>240</v>
      </c>
      <c r="D62" s="10">
        <v>1</v>
      </c>
      <c r="E62" s="11" t="s">
        <v>171</v>
      </c>
      <c r="F62" s="12">
        <v>4000</v>
      </c>
      <c r="G62" s="13">
        <f t="shared" si="5"/>
        <v>4000</v>
      </c>
      <c r="H62" s="9" t="s">
        <v>241</v>
      </c>
    </row>
    <row r="63" spans="1:8">
      <c r="A63" s="8" t="s">
        <v>242</v>
      </c>
      <c r="B63" s="8" t="s">
        <v>24</v>
      </c>
      <c r="C63" s="9" t="s">
        <v>243</v>
      </c>
      <c r="D63" s="10">
        <v>8</v>
      </c>
      <c r="E63" s="11" t="s">
        <v>228</v>
      </c>
      <c r="F63" s="12">
        <v>1100</v>
      </c>
      <c r="G63" s="13">
        <f t="shared" si="5"/>
        <v>8800</v>
      </c>
      <c r="H63" s="9" t="s">
        <v>244</v>
      </c>
    </row>
    <row r="64" spans="1:8">
      <c r="A64" s="8" t="s">
        <v>245</v>
      </c>
      <c r="B64" s="8" t="s">
        <v>24</v>
      </c>
      <c r="C64" s="9" t="s">
        <v>246</v>
      </c>
      <c r="D64" s="10">
        <v>1</v>
      </c>
      <c r="E64" s="11" t="s">
        <v>171</v>
      </c>
      <c r="F64" s="12">
        <v>5000</v>
      </c>
      <c r="G64" s="13">
        <f t="shared" si="5"/>
        <v>5000</v>
      </c>
      <c r="H64" s="9" t="s">
        <v>247</v>
      </c>
    </row>
    <row r="65" spans="1:8">
      <c r="A65" s="8" t="s">
        <v>248</v>
      </c>
      <c r="B65" s="8" t="s">
        <v>24</v>
      </c>
      <c r="C65" s="9" t="s">
        <v>249</v>
      </c>
      <c r="D65" s="10">
        <v>1</v>
      </c>
      <c r="E65" s="11" t="s">
        <v>171</v>
      </c>
      <c r="F65" s="12">
        <v>9000</v>
      </c>
      <c r="G65" s="13">
        <f t="shared" si="5"/>
        <v>9000</v>
      </c>
      <c r="H65" s="9" t="s">
        <v>250</v>
      </c>
    </row>
    <row r="66" spans="1:8">
      <c r="A66" s="54" t="s">
        <v>251</v>
      </c>
      <c r="B66" s="54"/>
      <c r="C66" s="55"/>
      <c r="D66" s="56"/>
      <c r="E66" s="57"/>
      <c r="F66" s="58"/>
      <c r="G66" s="15">
        <f>SUM(G58:G65)</f>
        <v>104200</v>
      </c>
      <c r="H66" s="14" t="s">
        <v>252</v>
      </c>
    </row>
    <row r="67" spans="1:8">
      <c r="A67" s="8"/>
      <c r="B67" s="8"/>
      <c r="C67" s="9"/>
      <c r="D67" s="16"/>
      <c r="E67" s="11"/>
      <c r="F67" s="13"/>
      <c r="G67" s="13"/>
      <c r="H67" s="9"/>
    </row>
    <row r="68" spans="1:8">
      <c r="A68" s="47" t="s">
        <v>25</v>
      </c>
      <c r="B68" s="48"/>
      <c r="C68" s="49"/>
      <c r="D68" s="50"/>
      <c r="E68" s="51"/>
      <c r="F68" s="52"/>
      <c r="G68" s="52"/>
      <c r="H68" s="53"/>
    </row>
    <row r="69" spans="1:8">
      <c r="A69" s="8" t="s">
        <v>253</v>
      </c>
      <c r="B69" s="8" t="s">
        <v>25</v>
      </c>
      <c r="C69" s="9" t="s">
        <v>254</v>
      </c>
      <c r="D69" s="10">
        <v>25</v>
      </c>
      <c r="E69" s="11" t="s">
        <v>117</v>
      </c>
      <c r="F69" s="12">
        <v>1300</v>
      </c>
      <c r="G69" s="13">
        <f t="shared" ref="G69:G76" si="6">D69*F69</f>
        <v>32500</v>
      </c>
      <c r="H69" s="9" t="s">
        <v>255</v>
      </c>
    </row>
    <row r="70" spans="1:8">
      <c r="A70" s="8" t="s">
        <v>256</v>
      </c>
      <c r="B70" s="8" t="s">
        <v>25</v>
      </c>
      <c r="C70" s="9" t="s">
        <v>257</v>
      </c>
      <c r="D70" s="10">
        <v>22</v>
      </c>
      <c r="E70" s="11" t="s">
        <v>117</v>
      </c>
      <c r="F70" s="12">
        <v>1100</v>
      </c>
      <c r="G70" s="13">
        <f t="shared" si="6"/>
        <v>24200</v>
      </c>
      <c r="H70" s="9" t="s">
        <v>258</v>
      </c>
    </row>
    <row r="71" spans="1:8">
      <c r="A71" s="8" t="s">
        <v>259</v>
      </c>
      <c r="B71" s="8" t="s">
        <v>25</v>
      </c>
      <c r="C71" s="9" t="s">
        <v>260</v>
      </c>
      <c r="D71" s="10">
        <v>60</v>
      </c>
      <c r="E71" s="11" t="s">
        <v>186</v>
      </c>
      <c r="F71" s="12">
        <v>500</v>
      </c>
      <c r="G71" s="13">
        <f t="shared" si="6"/>
        <v>30000</v>
      </c>
      <c r="H71" s="9" t="s">
        <v>261</v>
      </c>
    </row>
    <row r="72" spans="1:8" ht="26">
      <c r="A72" s="8" t="s">
        <v>262</v>
      </c>
      <c r="B72" s="8" t="s">
        <v>25</v>
      </c>
      <c r="C72" s="9" t="s">
        <v>263</v>
      </c>
      <c r="D72" s="10">
        <v>1</v>
      </c>
      <c r="E72" s="11" t="s">
        <v>171</v>
      </c>
      <c r="F72" s="12">
        <v>28000</v>
      </c>
      <c r="G72" s="13">
        <f t="shared" si="6"/>
        <v>28000</v>
      </c>
      <c r="H72" s="9" t="s">
        <v>264</v>
      </c>
    </row>
    <row r="73" spans="1:8">
      <c r="A73" s="8" t="s">
        <v>265</v>
      </c>
      <c r="B73" s="8" t="s">
        <v>25</v>
      </c>
      <c r="C73" s="9" t="s">
        <v>266</v>
      </c>
      <c r="D73" s="10">
        <v>1</v>
      </c>
      <c r="E73" s="11" t="s">
        <v>171</v>
      </c>
      <c r="F73" s="12">
        <v>10000</v>
      </c>
      <c r="G73" s="13">
        <f t="shared" si="6"/>
        <v>10000</v>
      </c>
      <c r="H73" s="9" t="s">
        <v>267</v>
      </c>
    </row>
    <row r="74" spans="1:8">
      <c r="A74" s="8" t="s">
        <v>268</v>
      </c>
      <c r="B74" s="8" t="s">
        <v>25</v>
      </c>
      <c r="C74" s="9" t="s">
        <v>269</v>
      </c>
      <c r="D74" s="10">
        <v>1</v>
      </c>
      <c r="E74" s="11" t="s">
        <v>171</v>
      </c>
      <c r="F74" s="12">
        <v>7000</v>
      </c>
      <c r="G74" s="13">
        <f t="shared" si="6"/>
        <v>7000</v>
      </c>
      <c r="H74" s="9" t="s">
        <v>270</v>
      </c>
    </row>
    <row r="75" spans="1:8">
      <c r="A75" s="8" t="s">
        <v>271</v>
      </c>
      <c r="B75" s="8" t="s">
        <v>25</v>
      </c>
      <c r="C75" s="9" t="s">
        <v>272</v>
      </c>
      <c r="D75" s="10">
        <v>1</v>
      </c>
      <c r="E75" s="11" t="s">
        <v>171</v>
      </c>
      <c r="F75" s="12">
        <v>7500</v>
      </c>
      <c r="G75" s="13">
        <f t="shared" si="6"/>
        <v>7500</v>
      </c>
      <c r="H75" s="9" t="s">
        <v>273</v>
      </c>
    </row>
    <row r="76" spans="1:8">
      <c r="A76" s="8" t="s">
        <v>274</v>
      </c>
      <c r="B76" s="8" t="s">
        <v>25</v>
      </c>
      <c r="C76" s="9" t="s">
        <v>275</v>
      </c>
      <c r="D76" s="10">
        <v>1</v>
      </c>
      <c r="E76" s="11" t="s">
        <v>171</v>
      </c>
      <c r="F76" s="12">
        <v>6000</v>
      </c>
      <c r="G76" s="13">
        <f t="shared" si="6"/>
        <v>6000</v>
      </c>
      <c r="H76" s="9" t="s">
        <v>276</v>
      </c>
    </row>
    <row r="77" spans="1:8">
      <c r="A77" s="54" t="s">
        <v>277</v>
      </c>
      <c r="B77" s="54"/>
      <c r="C77" s="55"/>
      <c r="D77" s="56"/>
      <c r="E77" s="57"/>
      <c r="F77" s="58"/>
      <c r="G77" s="15">
        <f>SUM(G69:G76)</f>
        <v>145200</v>
      </c>
      <c r="H77" s="14" t="s">
        <v>278</v>
      </c>
    </row>
    <row r="78" spans="1:8">
      <c r="A78" s="8"/>
      <c r="B78" s="8"/>
      <c r="C78" s="9"/>
      <c r="D78" s="16"/>
      <c r="E78" s="11"/>
      <c r="F78" s="13"/>
      <c r="G78" s="13"/>
      <c r="H78" s="9"/>
    </row>
    <row r="79" spans="1:8">
      <c r="A79" s="47" t="s">
        <v>26</v>
      </c>
      <c r="B79" s="48"/>
      <c r="C79" s="49"/>
      <c r="D79" s="50"/>
      <c r="E79" s="51"/>
      <c r="F79" s="52"/>
      <c r="G79" s="52"/>
      <c r="H79" s="53"/>
    </row>
    <row r="80" spans="1:8" ht="26">
      <c r="A80" s="8" t="s">
        <v>279</v>
      </c>
      <c r="B80" s="8" t="s">
        <v>26</v>
      </c>
      <c r="C80" s="9" t="s">
        <v>280</v>
      </c>
      <c r="D80" s="10">
        <v>1</v>
      </c>
      <c r="E80" s="11" t="s">
        <v>281</v>
      </c>
      <c r="F80" s="12">
        <v>14000</v>
      </c>
      <c r="G80" s="13">
        <f t="shared" ref="G80:G92" si="7">D80*F80</f>
        <v>14000</v>
      </c>
      <c r="H80" s="9" t="s">
        <v>282</v>
      </c>
    </row>
    <row r="81" spans="1:8">
      <c r="A81" s="8" t="s">
        <v>283</v>
      </c>
      <c r="B81" s="8" t="s">
        <v>26</v>
      </c>
      <c r="C81" s="9" t="s">
        <v>284</v>
      </c>
      <c r="D81" s="10">
        <v>1</v>
      </c>
      <c r="E81" s="11" t="s">
        <v>285</v>
      </c>
      <c r="F81" s="12">
        <v>4000</v>
      </c>
      <c r="G81" s="13">
        <f t="shared" si="7"/>
        <v>4000</v>
      </c>
      <c r="H81" s="9" t="s">
        <v>286</v>
      </c>
    </row>
    <row r="82" spans="1:8">
      <c r="A82" s="8" t="s">
        <v>287</v>
      </c>
      <c r="B82" s="8" t="s">
        <v>26</v>
      </c>
      <c r="C82" s="9" t="s">
        <v>288</v>
      </c>
      <c r="D82" s="10">
        <v>1</v>
      </c>
      <c r="E82" s="11" t="s">
        <v>171</v>
      </c>
      <c r="F82" s="12">
        <v>1800</v>
      </c>
      <c r="G82" s="13">
        <f t="shared" si="7"/>
        <v>1800</v>
      </c>
      <c r="H82" s="9" t="s">
        <v>289</v>
      </c>
    </row>
    <row r="83" spans="1:8" ht="26">
      <c r="A83" s="8" t="s">
        <v>290</v>
      </c>
      <c r="B83" s="8" t="s">
        <v>26</v>
      </c>
      <c r="C83" s="9" t="s">
        <v>291</v>
      </c>
      <c r="D83" s="10">
        <v>1</v>
      </c>
      <c r="E83" s="11" t="s">
        <v>292</v>
      </c>
      <c r="F83" s="12">
        <v>1800</v>
      </c>
      <c r="G83" s="13">
        <f t="shared" si="7"/>
        <v>1800</v>
      </c>
      <c r="H83" s="9" t="s">
        <v>293</v>
      </c>
    </row>
    <row r="84" spans="1:8">
      <c r="A84" s="8" t="s">
        <v>294</v>
      </c>
      <c r="B84" s="8" t="s">
        <v>26</v>
      </c>
      <c r="C84" s="9" t="s">
        <v>295</v>
      </c>
      <c r="D84" s="10">
        <v>1</v>
      </c>
      <c r="E84" s="11" t="s">
        <v>216</v>
      </c>
      <c r="F84" s="12">
        <v>4500</v>
      </c>
      <c r="G84" s="13">
        <f t="shared" si="7"/>
        <v>4500</v>
      </c>
      <c r="H84" s="9" t="s">
        <v>296</v>
      </c>
    </row>
    <row r="85" spans="1:8">
      <c r="A85" s="8" t="s">
        <v>297</v>
      </c>
      <c r="B85" s="8" t="s">
        <v>26</v>
      </c>
      <c r="C85" s="9" t="s">
        <v>298</v>
      </c>
      <c r="D85" s="10">
        <v>1</v>
      </c>
      <c r="E85" s="11" t="s">
        <v>216</v>
      </c>
      <c r="F85" s="12">
        <v>1200</v>
      </c>
      <c r="G85" s="13">
        <f t="shared" si="7"/>
        <v>1200</v>
      </c>
      <c r="H85" s="9" t="s">
        <v>299</v>
      </c>
    </row>
    <row r="86" spans="1:8">
      <c r="A86" s="8" t="s">
        <v>300</v>
      </c>
      <c r="B86" s="8" t="s">
        <v>26</v>
      </c>
      <c r="C86" s="9" t="s">
        <v>301</v>
      </c>
      <c r="D86" s="10">
        <v>1</v>
      </c>
      <c r="E86" s="11" t="s">
        <v>216</v>
      </c>
      <c r="F86" s="12">
        <v>2800</v>
      </c>
      <c r="G86" s="13">
        <f t="shared" si="7"/>
        <v>2800</v>
      </c>
      <c r="H86" s="9" t="s">
        <v>302</v>
      </c>
    </row>
    <row r="87" spans="1:8">
      <c r="A87" s="8" t="s">
        <v>303</v>
      </c>
      <c r="B87" s="8" t="s">
        <v>26</v>
      </c>
      <c r="C87" s="9" t="s">
        <v>304</v>
      </c>
      <c r="D87" s="10">
        <v>1</v>
      </c>
      <c r="E87" s="11" t="s">
        <v>216</v>
      </c>
      <c r="F87" s="12">
        <v>1400</v>
      </c>
      <c r="G87" s="13">
        <f t="shared" si="7"/>
        <v>1400</v>
      </c>
      <c r="H87" s="9" t="s">
        <v>305</v>
      </c>
    </row>
    <row r="88" spans="1:8">
      <c r="A88" s="8" t="s">
        <v>306</v>
      </c>
      <c r="B88" s="8" t="s">
        <v>26</v>
      </c>
      <c r="C88" s="9" t="s">
        <v>307</v>
      </c>
      <c r="D88" s="10">
        <v>3</v>
      </c>
      <c r="E88" s="11" t="s">
        <v>292</v>
      </c>
      <c r="F88" s="12">
        <v>75</v>
      </c>
      <c r="G88" s="13">
        <f t="shared" si="7"/>
        <v>225</v>
      </c>
      <c r="H88" s="9" t="s">
        <v>308</v>
      </c>
    </row>
    <row r="89" spans="1:8">
      <c r="A89" s="8" t="s">
        <v>309</v>
      </c>
      <c r="B89" s="8" t="s">
        <v>26</v>
      </c>
      <c r="C89" s="9" t="s">
        <v>310</v>
      </c>
      <c r="D89" s="10">
        <v>3</v>
      </c>
      <c r="E89" s="11" t="s">
        <v>292</v>
      </c>
      <c r="F89" s="12">
        <v>250</v>
      </c>
      <c r="G89" s="13">
        <f t="shared" si="7"/>
        <v>750</v>
      </c>
      <c r="H89" s="9" t="s">
        <v>311</v>
      </c>
    </row>
    <row r="90" spans="1:8">
      <c r="A90" s="8" t="s">
        <v>312</v>
      </c>
      <c r="B90" s="8" t="s">
        <v>26</v>
      </c>
      <c r="C90" s="9" t="s">
        <v>313</v>
      </c>
      <c r="D90" s="10">
        <v>2</v>
      </c>
      <c r="E90" s="11" t="s">
        <v>292</v>
      </c>
      <c r="F90" s="12">
        <v>300</v>
      </c>
      <c r="G90" s="13">
        <f t="shared" si="7"/>
        <v>600</v>
      </c>
      <c r="H90" s="9" t="s">
        <v>314</v>
      </c>
    </row>
    <row r="91" spans="1:8">
      <c r="A91" s="8" t="s">
        <v>315</v>
      </c>
      <c r="B91" s="8" t="s">
        <v>26</v>
      </c>
      <c r="C91" s="9" t="s">
        <v>316</v>
      </c>
      <c r="D91" s="10">
        <v>1</v>
      </c>
      <c r="E91" s="11" t="s">
        <v>171</v>
      </c>
      <c r="F91" s="12">
        <v>2200</v>
      </c>
      <c r="G91" s="13">
        <f t="shared" si="7"/>
        <v>2200</v>
      </c>
      <c r="H91" s="9" t="s">
        <v>317</v>
      </c>
    </row>
    <row r="92" spans="1:8" ht="26">
      <c r="A92" s="8" t="s">
        <v>318</v>
      </c>
      <c r="B92" s="8" t="s">
        <v>26</v>
      </c>
      <c r="C92" s="9" t="s">
        <v>319</v>
      </c>
      <c r="D92" s="10">
        <v>1</v>
      </c>
      <c r="E92" s="11" t="s">
        <v>171</v>
      </c>
      <c r="F92" s="12">
        <v>5000</v>
      </c>
      <c r="G92" s="13">
        <f t="shared" si="7"/>
        <v>5000</v>
      </c>
      <c r="H92" s="9" t="s">
        <v>320</v>
      </c>
    </row>
    <row r="93" spans="1:8">
      <c r="A93" s="54" t="s">
        <v>321</v>
      </c>
      <c r="B93" s="54"/>
      <c r="C93" s="55"/>
      <c r="D93" s="56"/>
      <c r="E93" s="57"/>
      <c r="F93" s="58"/>
      <c r="G93" s="15">
        <f>SUM(G80:G92)</f>
        <v>40275</v>
      </c>
      <c r="H93" s="14" t="s">
        <v>322</v>
      </c>
    </row>
    <row r="94" spans="1:8">
      <c r="A94" s="8"/>
      <c r="B94" s="8"/>
      <c r="C94" s="9"/>
      <c r="D94" s="16"/>
      <c r="E94" s="11"/>
      <c r="F94" s="13"/>
      <c r="G94" s="13"/>
      <c r="H94" s="9"/>
    </row>
    <row r="95" spans="1:8">
      <c r="A95" s="47" t="s">
        <v>27</v>
      </c>
      <c r="B95" s="48"/>
      <c r="C95" s="49"/>
      <c r="D95" s="50"/>
      <c r="E95" s="51"/>
      <c r="F95" s="52"/>
      <c r="G95" s="52"/>
      <c r="H95" s="53"/>
    </row>
    <row r="96" spans="1:8">
      <c r="A96" s="8" t="s">
        <v>323</v>
      </c>
      <c r="B96" s="8" t="s">
        <v>27</v>
      </c>
      <c r="C96" s="9" t="s">
        <v>324</v>
      </c>
      <c r="D96" s="10">
        <v>17</v>
      </c>
      <c r="E96" s="11" t="s">
        <v>117</v>
      </c>
      <c r="F96" s="12">
        <v>950</v>
      </c>
      <c r="G96" s="13">
        <f t="shared" ref="G96:G102" si="8">D96*F96</f>
        <v>16150</v>
      </c>
      <c r="H96" s="9" t="s">
        <v>325</v>
      </c>
    </row>
    <row r="97" spans="1:8">
      <c r="A97" s="8" t="s">
        <v>326</v>
      </c>
      <c r="B97" s="8" t="s">
        <v>27</v>
      </c>
      <c r="C97" s="9" t="s">
        <v>327</v>
      </c>
      <c r="D97" s="10">
        <v>1</v>
      </c>
      <c r="E97" s="11" t="s">
        <v>216</v>
      </c>
      <c r="F97" s="12">
        <v>3500</v>
      </c>
      <c r="G97" s="13">
        <f t="shared" si="8"/>
        <v>3500</v>
      </c>
      <c r="H97" s="9" t="s">
        <v>328</v>
      </c>
    </row>
    <row r="98" spans="1:8">
      <c r="A98" s="8" t="s">
        <v>329</v>
      </c>
      <c r="B98" s="8" t="s">
        <v>27</v>
      </c>
      <c r="C98" s="9" t="s">
        <v>330</v>
      </c>
      <c r="D98" s="10">
        <v>1</v>
      </c>
      <c r="E98" s="11" t="s">
        <v>216</v>
      </c>
      <c r="F98" s="12">
        <v>3000</v>
      </c>
      <c r="G98" s="13">
        <f t="shared" si="8"/>
        <v>3000</v>
      </c>
      <c r="H98" s="9" t="s">
        <v>331</v>
      </c>
    </row>
    <row r="99" spans="1:8">
      <c r="A99" s="8" t="s">
        <v>332</v>
      </c>
      <c r="B99" s="8" t="s">
        <v>27</v>
      </c>
      <c r="C99" s="9" t="s">
        <v>333</v>
      </c>
      <c r="D99" s="10">
        <v>1</v>
      </c>
      <c r="E99" s="11" t="s">
        <v>171</v>
      </c>
      <c r="F99" s="12">
        <v>2500</v>
      </c>
      <c r="G99" s="13">
        <f t="shared" si="8"/>
        <v>2500</v>
      </c>
      <c r="H99" s="9" t="s">
        <v>334</v>
      </c>
    </row>
    <row r="100" spans="1:8">
      <c r="A100" s="8" t="s">
        <v>335</v>
      </c>
      <c r="B100" s="8" t="s">
        <v>27</v>
      </c>
      <c r="C100" s="9" t="s">
        <v>336</v>
      </c>
      <c r="D100" s="10">
        <v>1</v>
      </c>
      <c r="E100" s="11" t="s">
        <v>171</v>
      </c>
      <c r="F100" s="12">
        <v>2200</v>
      </c>
      <c r="G100" s="13">
        <f t="shared" si="8"/>
        <v>2200</v>
      </c>
      <c r="H100" s="9" t="s">
        <v>337</v>
      </c>
    </row>
    <row r="101" spans="1:8">
      <c r="A101" s="8" t="s">
        <v>338</v>
      </c>
      <c r="B101" s="8" t="s">
        <v>27</v>
      </c>
      <c r="C101" s="9" t="s">
        <v>339</v>
      </c>
      <c r="D101" s="10">
        <v>8</v>
      </c>
      <c r="E101" s="11" t="s">
        <v>117</v>
      </c>
      <c r="F101" s="12">
        <v>950</v>
      </c>
      <c r="G101" s="13">
        <f t="shared" si="8"/>
        <v>7600</v>
      </c>
      <c r="H101" s="9" t="s">
        <v>340</v>
      </c>
    </row>
    <row r="102" spans="1:8">
      <c r="A102" s="8" t="s">
        <v>341</v>
      </c>
      <c r="B102" s="8" t="s">
        <v>27</v>
      </c>
      <c r="C102" s="9" t="s">
        <v>342</v>
      </c>
      <c r="D102" s="10">
        <v>1</v>
      </c>
      <c r="E102" s="11" t="s">
        <v>171</v>
      </c>
      <c r="F102" s="12">
        <v>1600</v>
      </c>
      <c r="G102" s="13">
        <f t="shared" si="8"/>
        <v>1600</v>
      </c>
      <c r="H102" s="9" t="s">
        <v>343</v>
      </c>
    </row>
    <row r="103" spans="1:8">
      <c r="A103" s="54" t="s">
        <v>344</v>
      </c>
      <c r="B103" s="54"/>
      <c r="C103" s="55"/>
      <c r="D103" s="56"/>
      <c r="E103" s="57"/>
      <c r="F103" s="58"/>
      <c r="G103" s="15">
        <f>SUM(G96:G102)</f>
        <v>36550</v>
      </c>
      <c r="H103" s="14" t="s">
        <v>345</v>
      </c>
    </row>
    <row r="104" spans="1:8">
      <c r="A104" s="8"/>
      <c r="B104" s="8"/>
      <c r="C104" s="9"/>
      <c r="D104" s="16"/>
      <c r="E104" s="11"/>
      <c r="F104" s="13"/>
      <c r="G104" s="13"/>
      <c r="H104" s="9"/>
    </row>
    <row r="105" spans="1:8">
      <c r="A105" s="47" t="s">
        <v>28</v>
      </c>
      <c r="B105" s="48"/>
      <c r="C105" s="49"/>
      <c r="D105" s="50"/>
      <c r="E105" s="51"/>
      <c r="F105" s="52"/>
      <c r="G105" s="52"/>
      <c r="H105" s="53"/>
    </row>
    <row r="106" spans="1:8">
      <c r="A106" s="8" t="s">
        <v>346</v>
      </c>
      <c r="B106" s="8" t="s">
        <v>28</v>
      </c>
      <c r="C106" s="9" t="s">
        <v>347</v>
      </c>
      <c r="D106" s="10">
        <v>15</v>
      </c>
      <c r="E106" s="11" t="s">
        <v>117</v>
      </c>
      <c r="F106" s="12">
        <v>1800</v>
      </c>
      <c r="G106" s="13">
        <f t="shared" ref="G106:G115" si="9">D106*F106</f>
        <v>27000</v>
      </c>
      <c r="H106" s="9" t="s">
        <v>348</v>
      </c>
    </row>
    <row r="107" spans="1:8" ht="26">
      <c r="A107" s="8" t="s">
        <v>349</v>
      </c>
      <c r="B107" s="8" t="s">
        <v>28</v>
      </c>
      <c r="C107" s="9" t="s">
        <v>350</v>
      </c>
      <c r="D107" s="10">
        <v>8</v>
      </c>
      <c r="E107" s="11" t="s">
        <v>228</v>
      </c>
      <c r="F107" s="12">
        <v>3000</v>
      </c>
      <c r="G107" s="13">
        <f t="shared" si="9"/>
        <v>24000</v>
      </c>
      <c r="H107" s="9" t="s">
        <v>351</v>
      </c>
    </row>
    <row r="108" spans="1:8" ht="26">
      <c r="A108" s="8" t="s">
        <v>352</v>
      </c>
      <c r="B108" s="8" t="s">
        <v>28</v>
      </c>
      <c r="C108" s="9" t="s">
        <v>353</v>
      </c>
      <c r="D108" s="10">
        <v>8</v>
      </c>
      <c r="E108" s="11" t="s">
        <v>228</v>
      </c>
      <c r="F108" s="12">
        <v>1200</v>
      </c>
      <c r="G108" s="13">
        <f t="shared" si="9"/>
        <v>9600</v>
      </c>
      <c r="H108" s="9" t="s">
        <v>354</v>
      </c>
    </row>
    <row r="109" spans="1:8" ht="26">
      <c r="A109" s="8" t="s">
        <v>355</v>
      </c>
      <c r="B109" s="8" t="s">
        <v>28</v>
      </c>
      <c r="C109" s="9" t="s">
        <v>356</v>
      </c>
      <c r="D109" s="10">
        <v>6</v>
      </c>
      <c r="E109" s="11" t="s">
        <v>117</v>
      </c>
      <c r="F109" s="12">
        <v>2200</v>
      </c>
      <c r="G109" s="13">
        <f t="shared" si="9"/>
        <v>13200</v>
      </c>
      <c r="H109" s="9" t="s">
        <v>357</v>
      </c>
    </row>
    <row r="110" spans="1:8">
      <c r="A110" s="8" t="s">
        <v>358</v>
      </c>
      <c r="B110" s="8" t="s">
        <v>28</v>
      </c>
      <c r="C110" s="9" t="s">
        <v>359</v>
      </c>
      <c r="D110" s="10">
        <v>8</v>
      </c>
      <c r="E110" s="11" t="s">
        <v>117</v>
      </c>
      <c r="F110" s="12">
        <v>950</v>
      </c>
      <c r="G110" s="13">
        <f t="shared" si="9"/>
        <v>7600</v>
      </c>
      <c r="H110" s="9" t="s">
        <v>360</v>
      </c>
    </row>
    <row r="111" spans="1:8">
      <c r="A111" s="8" t="s">
        <v>361</v>
      </c>
      <c r="B111" s="8" t="s">
        <v>28</v>
      </c>
      <c r="C111" s="9" t="s">
        <v>362</v>
      </c>
      <c r="D111" s="10">
        <v>8</v>
      </c>
      <c r="E111" s="11" t="s">
        <v>117</v>
      </c>
      <c r="F111" s="12">
        <v>700</v>
      </c>
      <c r="G111" s="13">
        <f t="shared" si="9"/>
        <v>5600</v>
      </c>
      <c r="H111" s="9" t="s">
        <v>363</v>
      </c>
    </row>
    <row r="112" spans="1:8">
      <c r="A112" s="8" t="s">
        <v>364</v>
      </c>
      <c r="B112" s="8" t="s">
        <v>28</v>
      </c>
      <c r="C112" s="9" t="s">
        <v>365</v>
      </c>
      <c r="D112" s="10">
        <v>8</v>
      </c>
      <c r="E112" s="11" t="s">
        <v>117</v>
      </c>
      <c r="F112" s="12">
        <v>850</v>
      </c>
      <c r="G112" s="13">
        <f t="shared" si="9"/>
        <v>6800</v>
      </c>
      <c r="H112" s="9" t="s">
        <v>366</v>
      </c>
    </row>
    <row r="113" spans="1:8">
      <c r="A113" s="8" t="s">
        <v>367</v>
      </c>
      <c r="B113" s="8" t="s">
        <v>28</v>
      </c>
      <c r="C113" s="9" t="s">
        <v>368</v>
      </c>
      <c r="D113" s="10">
        <v>8</v>
      </c>
      <c r="E113" s="11" t="s">
        <v>228</v>
      </c>
      <c r="F113" s="12">
        <v>900</v>
      </c>
      <c r="G113" s="13">
        <f t="shared" si="9"/>
        <v>7200</v>
      </c>
      <c r="H113" s="9" t="s">
        <v>369</v>
      </c>
    </row>
    <row r="114" spans="1:8">
      <c r="A114" s="8" t="s">
        <v>370</v>
      </c>
      <c r="B114" s="8" t="s">
        <v>28</v>
      </c>
      <c r="C114" s="9" t="s">
        <v>371</v>
      </c>
      <c r="D114" s="10">
        <v>8</v>
      </c>
      <c r="E114" s="11" t="s">
        <v>228</v>
      </c>
      <c r="F114" s="12">
        <v>700</v>
      </c>
      <c r="G114" s="13">
        <f t="shared" si="9"/>
        <v>5600</v>
      </c>
      <c r="H114" s="9" t="s">
        <v>372</v>
      </c>
    </row>
    <row r="115" spans="1:8">
      <c r="A115" s="8" t="s">
        <v>373</v>
      </c>
      <c r="B115" s="8" t="s">
        <v>28</v>
      </c>
      <c r="C115" s="9" t="s">
        <v>374</v>
      </c>
      <c r="D115" s="10">
        <v>1</v>
      </c>
      <c r="E115" s="11" t="s">
        <v>171</v>
      </c>
      <c r="F115" s="12">
        <v>5000</v>
      </c>
      <c r="G115" s="13">
        <f t="shared" si="9"/>
        <v>5000</v>
      </c>
      <c r="H115" s="9" t="s">
        <v>375</v>
      </c>
    </row>
    <row r="116" spans="1:8">
      <c r="A116" s="54" t="s">
        <v>376</v>
      </c>
      <c r="B116" s="54"/>
      <c r="C116" s="55"/>
      <c r="D116" s="56"/>
      <c r="E116" s="57"/>
      <c r="F116" s="58"/>
      <c r="G116" s="15">
        <f>SUM(G106:G115)</f>
        <v>111600</v>
      </c>
      <c r="H116" s="14" t="s">
        <v>377</v>
      </c>
    </row>
    <row r="117" spans="1:8">
      <c r="A117" s="8"/>
      <c r="B117" s="8"/>
      <c r="C117" s="9"/>
      <c r="D117" s="16"/>
      <c r="E117" s="11"/>
      <c r="F117" s="13"/>
      <c r="G117" s="13"/>
      <c r="H117" s="9"/>
    </row>
    <row r="118" spans="1:8">
      <c r="A118" s="47" t="s">
        <v>29</v>
      </c>
      <c r="B118" s="48"/>
      <c r="C118" s="49"/>
      <c r="D118" s="50"/>
      <c r="E118" s="51"/>
      <c r="F118" s="52"/>
      <c r="G118" s="52"/>
      <c r="H118" s="53"/>
    </row>
    <row r="119" spans="1:8">
      <c r="A119" s="8" t="s">
        <v>378</v>
      </c>
      <c r="B119" s="8" t="s">
        <v>29</v>
      </c>
      <c r="C119" s="9" t="s">
        <v>379</v>
      </c>
      <c r="D119" s="10">
        <v>15</v>
      </c>
      <c r="E119" s="11" t="s">
        <v>117</v>
      </c>
      <c r="F119" s="12">
        <v>1100</v>
      </c>
      <c r="G119" s="13">
        <f t="shared" ref="G119:G127" si="10">D119*F119</f>
        <v>16500</v>
      </c>
      <c r="H119" s="9" t="s">
        <v>380</v>
      </c>
    </row>
    <row r="120" spans="1:8">
      <c r="A120" s="8" t="s">
        <v>381</v>
      </c>
      <c r="B120" s="8" t="s">
        <v>29</v>
      </c>
      <c r="C120" s="9" t="s">
        <v>382</v>
      </c>
      <c r="D120" s="10">
        <v>15</v>
      </c>
      <c r="E120" s="11" t="s">
        <v>117</v>
      </c>
      <c r="F120" s="12">
        <v>1050</v>
      </c>
      <c r="G120" s="13">
        <f t="shared" si="10"/>
        <v>15750</v>
      </c>
      <c r="H120" s="9" t="s">
        <v>383</v>
      </c>
    </row>
    <row r="121" spans="1:8">
      <c r="A121" s="8" t="s">
        <v>384</v>
      </c>
      <c r="B121" s="8" t="s">
        <v>29</v>
      </c>
      <c r="C121" s="9" t="s">
        <v>385</v>
      </c>
      <c r="D121" s="10">
        <v>45</v>
      </c>
      <c r="E121" s="11" t="s">
        <v>186</v>
      </c>
      <c r="F121" s="12">
        <v>750</v>
      </c>
      <c r="G121" s="13">
        <f t="shared" si="10"/>
        <v>33750</v>
      </c>
      <c r="H121" s="9" t="s">
        <v>386</v>
      </c>
    </row>
    <row r="122" spans="1:8">
      <c r="A122" s="8" t="s">
        <v>387</v>
      </c>
      <c r="B122" s="8" t="s">
        <v>29</v>
      </c>
      <c r="C122" s="9" t="s">
        <v>388</v>
      </c>
      <c r="D122" s="10">
        <v>45</v>
      </c>
      <c r="E122" s="11" t="s">
        <v>186</v>
      </c>
      <c r="F122" s="12">
        <v>750</v>
      </c>
      <c r="G122" s="13">
        <f t="shared" si="10"/>
        <v>33750</v>
      </c>
      <c r="H122" s="9" t="s">
        <v>389</v>
      </c>
    </row>
    <row r="123" spans="1:8">
      <c r="A123" s="8" t="s">
        <v>390</v>
      </c>
      <c r="B123" s="8" t="s">
        <v>29</v>
      </c>
      <c r="C123" s="9" t="s">
        <v>391</v>
      </c>
      <c r="D123" s="10">
        <v>8</v>
      </c>
      <c r="E123" s="11" t="s">
        <v>228</v>
      </c>
      <c r="F123" s="12">
        <v>3000</v>
      </c>
      <c r="G123" s="13">
        <f t="shared" si="10"/>
        <v>24000</v>
      </c>
      <c r="H123" s="9" t="s">
        <v>392</v>
      </c>
    </row>
    <row r="124" spans="1:8">
      <c r="A124" s="8" t="s">
        <v>393</v>
      </c>
      <c r="B124" s="8" t="s">
        <v>29</v>
      </c>
      <c r="C124" s="9" t="s">
        <v>394</v>
      </c>
      <c r="D124" s="10">
        <v>8</v>
      </c>
      <c r="E124" s="11" t="s">
        <v>228</v>
      </c>
      <c r="F124" s="12">
        <v>2200</v>
      </c>
      <c r="G124" s="13">
        <f t="shared" si="10"/>
        <v>17600</v>
      </c>
      <c r="H124" s="9" t="s">
        <v>395</v>
      </c>
    </row>
    <row r="125" spans="1:8">
      <c r="A125" s="8" t="s">
        <v>396</v>
      </c>
      <c r="B125" s="8" t="s">
        <v>29</v>
      </c>
      <c r="C125" s="9" t="s">
        <v>397</v>
      </c>
      <c r="D125" s="10">
        <v>8</v>
      </c>
      <c r="E125" s="11" t="s">
        <v>228</v>
      </c>
      <c r="F125" s="12">
        <v>1400</v>
      </c>
      <c r="G125" s="13">
        <f t="shared" si="10"/>
        <v>11200</v>
      </c>
      <c r="H125" s="9" t="s">
        <v>398</v>
      </c>
    </row>
    <row r="126" spans="1:8" ht="26">
      <c r="A126" s="8" t="s">
        <v>399</v>
      </c>
      <c r="B126" s="8" t="s">
        <v>29</v>
      </c>
      <c r="C126" s="9" t="s">
        <v>400</v>
      </c>
      <c r="D126" s="10">
        <v>1</v>
      </c>
      <c r="E126" s="11" t="s">
        <v>171</v>
      </c>
      <c r="F126" s="12">
        <v>6500</v>
      </c>
      <c r="G126" s="13">
        <f t="shared" si="10"/>
        <v>6500</v>
      </c>
      <c r="H126" s="9" t="s">
        <v>401</v>
      </c>
    </row>
    <row r="127" spans="1:8">
      <c r="A127" s="8" t="s">
        <v>402</v>
      </c>
      <c r="B127" s="8" t="s">
        <v>29</v>
      </c>
      <c r="C127" s="9" t="s">
        <v>403</v>
      </c>
      <c r="D127" s="10">
        <v>1</v>
      </c>
      <c r="E127" s="11" t="s">
        <v>171</v>
      </c>
      <c r="F127" s="12">
        <v>3500</v>
      </c>
      <c r="G127" s="13">
        <f t="shared" si="10"/>
        <v>3500</v>
      </c>
      <c r="H127" s="9" t="s">
        <v>404</v>
      </c>
    </row>
    <row r="128" spans="1:8">
      <c r="A128" s="54" t="s">
        <v>405</v>
      </c>
      <c r="B128" s="54"/>
      <c r="C128" s="55"/>
      <c r="D128" s="56"/>
      <c r="E128" s="57"/>
      <c r="F128" s="58"/>
      <c r="G128" s="15">
        <f>SUM(G119:G127)</f>
        <v>162550</v>
      </c>
      <c r="H128" s="14" t="s">
        <v>406</v>
      </c>
    </row>
    <row r="129" spans="1:8">
      <c r="A129" s="8"/>
      <c r="B129" s="8"/>
      <c r="C129" s="9"/>
      <c r="D129" s="16"/>
      <c r="E129" s="11"/>
      <c r="F129" s="13"/>
      <c r="G129" s="13"/>
      <c r="H129" s="9"/>
    </row>
    <row r="130" spans="1:8">
      <c r="A130" s="47" t="s">
        <v>30</v>
      </c>
      <c r="B130" s="48"/>
      <c r="C130" s="49"/>
      <c r="D130" s="50"/>
      <c r="E130" s="51"/>
      <c r="F130" s="52"/>
      <c r="G130" s="52"/>
      <c r="H130" s="53"/>
    </row>
    <row r="131" spans="1:8">
      <c r="A131" s="8" t="s">
        <v>407</v>
      </c>
      <c r="B131" s="8" t="s">
        <v>30</v>
      </c>
      <c r="C131" s="9" t="s">
        <v>408</v>
      </c>
      <c r="D131" s="10">
        <v>8</v>
      </c>
      <c r="E131" s="11" t="s">
        <v>117</v>
      </c>
      <c r="F131" s="12">
        <v>1200</v>
      </c>
      <c r="G131" s="13">
        <f>D131*F131</f>
        <v>9600</v>
      </c>
      <c r="H131" s="9" t="s">
        <v>409</v>
      </c>
    </row>
    <row r="132" spans="1:8">
      <c r="A132" s="8" t="s">
        <v>410</v>
      </c>
      <c r="B132" s="8" t="s">
        <v>30</v>
      </c>
      <c r="C132" s="9" t="s">
        <v>411</v>
      </c>
      <c r="D132" s="10">
        <v>8</v>
      </c>
      <c r="E132" s="11" t="s">
        <v>117</v>
      </c>
      <c r="F132" s="12">
        <v>850</v>
      </c>
      <c r="G132" s="13">
        <f>D132*F132</f>
        <v>6800</v>
      </c>
      <c r="H132" s="9" t="s">
        <v>412</v>
      </c>
    </row>
    <row r="133" spans="1:8">
      <c r="A133" s="8" t="s">
        <v>413</v>
      </c>
      <c r="B133" s="8" t="s">
        <v>30</v>
      </c>
      <c r="C133" s="9" t="s">
        <v>414</v>
      </c>
      <c r="D133" s="10">
        <v>8</v>
      </c>
      <c r="E133" s="11" t="s">
        <v>228</v>
      </c>
      <c r="F133" s="12">
        <v>1000</v>
      </c>
      <c r="G133" s="13">
        <f>D133*F133</f>
        <v>8000</v>
      </c>
      <c r="H133" s="9" t="s">
        <v>415</v>
      </c>
    </row>
    <row r="134" spans="1:8">
      <c r="A134" s="8" t="s">
        <v>416</v>
      </c>
      <c r="B134" s="8" t="s">
        <v>30</v>
      </c>
      <c r="C134" s="9" t="s">
        <v>417</v>
      </c>
      <c r="D134" s="10">
        <v>8</v>
      </c>
      <c r="E134" s="11" t="s">
        <v>228</v>
      </c>
      <c r="F134" s="12">
        <v>500</v>
      </c>
      <c r="G134" s="13">
        <f>D134*F134</f>
        <v>4000</v>
      </c>
      <c r="H134" s="9" t="s">
        <v>418</v>
      </c>
    </row>
    <row r="135" spans="1:8">
      <c r="A135" s="8" t="s">
        <v>419</v>
      </c>
      <c r="B135" s="8" t="s">
        <v>30</v>
      </c>
      <c r="C135" s="9" t="s">
        <v>420</v>
      </c>
      <c r="D135" s="10">
        <v>1</v>
      </c>
      <c r="E135" s="11" t="s">
        <v>171</v>
      </c>
      <c r="F135" s="12">
        <v>2000</v>
      </c>
      <c r="G135" s="13">
        <f>D135*F135</f>
        <v>2000</v>
      </c>
      <c r="H135" s="9" t="s">
        <v>421</v>
      </c>
    </row>
    <row r="136" spans="1:8">
      <c r="A136" s="54" t="s">
        <v>422</v>
      </c>
      <c r="B136" s="54"/>
      <c r="C136" s="55"/>
      <c r="D136" s="56"/>
      <c r="E136" s="57"/>
      <c r="F136" s="58"/>
      <c r="G136" s="15">
        <f>SUM(G131:G135)</f>
        <v>30400</v>
      </c>
      <c r="H136" s="14" t="s">
        <v>423</v>
      </c>
    </row>
    <row r="137" spans="1:8">
      <c r="A137" s="8"/>
      <c r="B137" s="8"/>
      <c r="C137" s="9"/>
      <c r="D137" s="16"/>
      <c r="E137" s="11"/>
      <c r="F137" s="13"/>
      <c r="G137" s="13"/>
      <c r="H137" s="9"/>
    </row>
    <row r="138" spans="1:8">
      <c r="A138" s="47" t="s">
        <v>31</v>
      </c>
      <c r="B138" s="48"/>
      <c r="C138" s="49"/>
      <c r="D138" s="50"/>
      <c r="E138" s="51"/>
      <c r="F138" s="52"/>
      <c r="G138" s="52"/>
      <c r="H138" s="53"/>
    </row>
    <row r="139" spans="1:8">
      <c r="A139" s="8" t="s">
        <v>424</v>
      </c>
      <c r="B139" s="8" t="s">
        <v>31</v>
      </c>
      <c r="C139" s="9" t="s">
        <v>425</v>
      </c>
      <c r="D139" s="10">
        <v>320</v>
      </c>
      <c r="E139" s="11" t="s">
        <v>186</v>
      </c>
      <c r="F139" s="12">
        <v>50</v>
      </c>
      <c r="G139" s="13">
        <f t="shared" ref="G139:G146" si="11">D139*F139</f>
        <v>16000</v>
      </c>
      <c r="H139" s="9" t="s">
        <v>426</v>
      </c>
    </row>
    <row r="140" spans="1:8">
      <c r="A140" s="8" t="s">
        <v>427</v>
      </c>
      <c r="B140" s="8" t="s">
        <v>31</v>
      </c>
      <c r="C140" s="9" t="s">
        <v>428</v>
      </c>
      <c r="D140" s="10">
        <v>320</v>
      </c>
      <c r="E140" s="11" t="s">
        <v>186</v>
      </c>
      <c r="F140" s="12">
        <v>20</v>
      </c>
      <c r="G140" s="13">
        <f t="shared" si="11"/>
        <v>6400</v>
      </c>
      <c r="H140" s="9" t="s">
        <v>429</v>
      </c>
    </row>
    <row r="141" spans="1:8">
      <c r="A141" s="8" t="s">
        <v>430</v>
      </c>
      <c r="B141" s="8" t="s">
        <v>31</v>
      </c>
      <c r="C141" s="9" t="s">
        <v>431</v>
      </c>
      <c r="D141" s="10">
        <v>8</v>
      </c>
      <c r="E141" s="11" t="s">
        <v>228</v>
      </c>
      <c r="F141" s="12">
        <v>200</v>
      </c>
      <c r="G141" s="13">
        <f t="shared" si="11"/>
        <v>1600</v>
      </c>
      <c r="H141" s="9" t="s">
        <v>432</v>
      </c>
    </row>
    <row r="142" spans="1:8">
      <c r="A142" s="8" t="s">
        <v>433</v>
      </c>
      <c r="B142" s="8" t="s">
        <v>31</v>
      </c>
      <c r="C142" s="9" t="s">
        <v>434</v>
      </c>
      <c r="D142" s="10">
        <v>8</v>
      </c>
      <c r="E142" s="11" t="s">
        <v>228</v>
      </c>
      <c r="F142" s="12">
        <v>700</v>
      </c>
      <c r="G142" s="13">
        <f t="shared" si="11"/>
        <v>5600</v>
      </c>
      <c r="H142" s="9" t="s">
        <v>435</v>
      </c>
    </row>
    <row r="143" spans="1:8">
      <c r="A143" s="8" t="s">
        <v>436</v>
      </c>
      <c r="B143" s="8" t="s">
        <v>31</v>
      </c>
      <c r="C143" s="9" t="s">
        <v>437</v>
      </c>
      <c r="D143" s="10">
        <v>1</v>
      </c>
      <c r="E143" s="11" t="s">
        <v>171</v>
      </c>
      <c r="F143" s="12">
        <v>4000</v>
      </c>
      <c r="G143" s="13">
        <f t="shared" si="11"/>
        <v>4000</v>
      </c>
      <c r="H143" s="9" t="s">
        <v>438</v>
      </c>
    </row>
    <row r="144" spans="1:8">
      <c r="A144" s="8" t="s">
        <v>439</v>
      </c>
      <c r="B144" s="8" t="s">
        <v>31</v>
      </c>
      <c r="C144" s="9" t="s">
        <v>440</v>
      </c>
      <c r="D144" s="10">
        <v>1</v>
      </c>
      <c r="E144" s="11" t="s">
        <v>171</v>
      </c>
      <c r="F144" s="12">
        <v>4500</v>
      </c>
      <c r="G144" s="13">
        <f t="shared" si="11"/>
        <v>4500</v>
      </c>
      <c r="H144" s="9" t="s">
        <v>441</v>
      </c>
    </row>
    <row r="145" spans="1:8">
      <c r="A145" s="8" t="s">
        <v>442</v>
      </c>
      <c r="B145" s="8" t="s">
        <v>31</v>
      </c>
      <c r="C145" s="9" t="s">
        <v>443</v>
      </c>
      <c r="D145" s="10">
        <v>1</v>
      </c>
      <c r="E145" s="11" t="s">
        <v>216</v>
      </c>
      <c r="F145" s="12">
        <v>5500</v>
      </c>
      <c r="G145" s="13">
        <f t="shared" si="11"/>
        <v>5500</v>
      </c>
      <c r="H145" s="9" t="s">
        <v>444</v>
      </c>
    </row>
    <row r="146" spans="1:8">
      <c r="A146" s="8" t="s">
        <v>445</v>
      </c>
      <c r="B146" s="8" t="s">
        <v>31</v>
      </c>
      <c r="C146" s="9" t="s">
        <v>446</v>
      </c>
      <c r="D146" s="10">
        <v>1</v>
      </c>
      <c r="E146" s="11" t="s">
        <v>171</v>
      </c>
      <c r="F146" s="12">
        <v>1800</v>
      </c>
      <c r="G146" s="13">
        <f t="shared" si="11"/>
        <v>1800</v>
      </c>
      <c r="H146" s="9" t="s">
        <v>447</v>
      </c>
    </row>
    <row r="147" spans="1:8">
      <c r="A147" s="54" t="s">
        <v>448</v>
      </c>
      <c r="B147" s="54"/>
      <c r="C147" s="55"/>
      <c r="D147" s="56"/>
      <c r="E147" s="57"/>
      <c r="F147" s="58"/>
      <c r="G147" s="15">
        <f>SUM(G139:G146)</f>
        <v>45400</v>
      </c>
      <c r="H147" s="14" t="s">
        <v>449</v>
      </c>
    </row>
    <row r="148" spans="1:8">
      <c r="A148" s="8"/>
      <c r="B148" s="8"/>
      <c r="C148" s="9"/>
      <c r="D148" s="16"/>
      <c r="E148" s="11"/>
      <c r="F148" s="13"/>
      <c r="G148" s="13"/>
      <c r="H148" s="9"/>
    </row>
    <row r="149" spans="1:8">
      <c r="A149" s="47" t="s">
        <v>32</v>
      </c>
      <c r="B149" s="48"/>
      <c r="C149" s="49"/>
      <c r="D149" s="50"/>
      <c r="E149" s="51"/>
      <c r="F149" s="52"/>
      <c r="G149" s="52"/>
      <c r="H149" s="53"/>
    </row>
    <row r="150" spans="1:8">
      <c r="A150" s="8" t="s">
        <v>450</v>
      </c>
      <c r="B150" s="8" t="s">
        <v>32</v>
      </c>
      <c r="C150" s="9" t="s">
        <v>451</v>
      </c>
      <c r="D150" s="10">
        <v>16</v>
      </c>
      <c r="E150" s="11" t="s">
        <v>117</v>
      </c>
      <c r="F150" s="12">
        <v>700</v>
      </c>
      <c r="G150" s="13">
        <f>D150*F150</f>
        <v>11200</v>
      </c>
      <c r="H150" s="9" t="s">
        <v>452</v>
      </c>
    </row>
    <row r="151" spans="1:8">
      <c r="A151" s="8" t="s">
        <v>453</v>
      </c>
      <c r="B151" s="8" t="s">
        <v>32</v>
      </c>
      <c r="C151" s="9" t="s">
        <v>454</v>
      </c>
      <c r="D151" s="10">
        <v>12</v>
      </c>
      <c r="E151" s="11" t="s">
        <v>117</v>
      </c>
      <c r="F151" s="12">
        <v>1300</v>
      </c>
      <c r="G151" s="13">
        <f>D151*F151</f>
        <v>15600</v>
      </c>
      <c r="H151" s="9" t="s">
        <v>455</v>
      </c>
    </row>
    <row r="152" spans="1:8">
      <c r="A152" s="8" t="s">
        <v>456</v>
      </c>
      <c r="B152" s="8" t="s">
        <v>32</v>
      </c>
      <c r="C152" s="9" t="s">
        <v>457</v>
      </c>
      <c r="D152" s="10">
        <v>1</v>
      </c>
      <c r="E152" s="11" t="s">
        <v>171</v>
      </c>
      <c r="F152" s="12">
        <v>6500</v>
      </c>
      <c r="G152" s="13">
        <f>D152*F152</f>
        <v>6500</v>
      </c>
      <c r="H152" s="9" t="s">
        <v>458</v>
      </c>
    </row>
    <row r="153" spans="1:8">
      <c r="A153" s="8" t="s">
        <v>459</v>
      </c>
      <c r="B153" s="8" t="s">
        <v>32</v>
      </c>
      <c r="C153" s="9" t="s">
        <v>460</v>
      </c>
      <c r="D153" s="10">
        <v>320</v>
      </c>
      <c r="E153" s="11" t="s">
        <v>186</v>
      </c>
      <c r="F153" s="12">
        <v>18</v>
      </c>
      <c r="G153" s="13">
        <f>D153*F153</f>
        <v>5760</v>
      </c>
      <c r="H153" s="9" t="s">
        <v>461</v>
      </c>
    </row>
    <row r="154" spans="1:8">
      <c r="A154" s="8" t="s">
        <v>462</v>
      </c>
      <c r="B154" s="8" t="s">
        <v>32</v>
      </c>
      <c r="C154" s="9" t="s">
        <v>463</v>
      </c>
      <c r="D154" s="10">
        <v>1</v>
      </c>
      <c r="E154" s="11" t="s">
        <v>171</v>
      </c>
      <c r="F154" s="12">
        <v>4500</v>
      </c>
      <c r="G154" s="13">
        <f>D154*F154</f>
        <v>4500</v>
      </c>
      <c r="H154" s="9" t="s">
        <v>464</v>
      </c>
    </row>
    <row r="155" spans="1:8">
      <c r="A155" s="54" t="s">
        <v>465</v>
      </c>
      <c r="B155" s="54"/>
      <c r="C155" s="55"/>
      <c r="D155" s="56"/>
      <c r="E155" s="57"/>
      <c r="F155" s="58"/>
      <c r="G155" s="15">
        <f>SUM(G150:G154)</f>
        <v>43560</v>
      </c>
      <c r="H155" s="14" t="s">
        <v>466</v>
      </c>
    </row>
    <row r="156" spans="1:8">
      <c r="A156" s="8"/>
      <c r="B156" s="8"/>
      <c r="C156" s="9"/>
      <c r="D156" s="16"/>
      <c r="E156" s="11"/>
      <c r="F156" s="13"/>
      <c r="G156" s="13"/>
      <c r="H156" s="9"/>
    </row>
    <row r="157" spans="1:8">
      <c r="A157" s="47" t="s">
        <v>33</v>
      </c>
      <c r="B157" s="48"/>
      <c r="C157" s="49"/>
      <c r="D157" s="50"/>
      <c r="E157" s="51"/>
      <c r="F157" s="52"/>
      <c r="G157" s="52"/>
      <c r="H157" s="53"/>
    </row>
    <row r="158" spans="1:8">
      <c r="A158" s="8" t="s">
        <v>467</v>
      </c>
      <c r="B158" s="8" t="s">
        <v>33</v>
      </c>
      <c r="C158" s="9" t="s">
        <v>468</v>
      </c>
      <c r="D158" s="10">
        <v>12</v>
      </c>
      <c r="E158" s="11" t="s">
        <v>469</v>
      </c>
      <c r="F158" s="12">
        <v>1800</v>
      </c>
      <c r="G158" s="13">
        <f t="shared" ref="G158:G170" si="12">D158*F158</f>
        <v>21600</v>
      </c>
      <c r="H158" s="9" t="s">
        <v>470</v>
      </c>
    </row>
    <row r="159" spans="1:8">
      <c r="A159" s="8" t="s">
        <v>471</v>
      </c>
      <c r="B159" s="8" t="s">
        <v>33</v>
      </c>
      <c r="C159" s="9" t="s">
        <v>472</v>
      </c>
      <c r="D159" s="10">
        <v>14</v>
      </c>
      <c r="E159" s="11" t="s">
        <v>469</v>
      </c>
      <c r="F159" s="12">
        <v>3500</v>
      </c>
      <c r="G159" s="13">
        <f t="shared" si="12"/>
        <v>49000</v>
      </c>
      <c r="H159" s="9" t="s">
        <v>473</v>
      </c>
    </row>
    <row r="160" spans="1:8">
      <c r="A160" s="8" t="s">
        <v>474</v>
      </c>
      <c r="B160" s="8" t="s">
        <v>33</v>
      </c>
      <c r="C160" s="9" t="s">
        <v>475</v>
      </c>
      <c r="D160" s="10">
        <v>10</v>
      </c>
      <c r="E160" s="11" t="s">
        <v>469</v>
      </c>
      <c r="F160" s="12">
        <v>1500</v>
      </c>
      <c r="G160" s="13">
        <f t="shared" si="12"/>
        <v>15000</v>
      </c>
      <c r="H160" s="9" t="s">
        <v>476</v>
      </c>
    </row>
    <row r="161" spans="1:8">
      <c r="A161" s="8" t="s">
        <v>477</v>
      </c>
      <c r="B161" s="8" t="s">
        <v>33</v>
      </c>
      <c r="C161" s="9" t="s">
        <v>478</v>
      </c>
      <c r="D161" s="10">
        <v>10</v>
      </c>
      <c r="E161" s="11" t="s">
        <v>117</v>
      </c>
      <c r="F161" s="12">
        <v>2200</v>
      </c>
      <c r="G161" s="13">
        <f t="shared" si="12"/>
        <v>22000</v>
      </c>
      <c r="H161" s="9" t="s">
        <v>479</v>
      </c>
    </row>
    <row r="162" spans="1:8">
      <c r="A162" s="8" t="s">
        <v>480</v>
      </c>
      <c r="B162" s="8" t="s">
        <v>33</v>
      </c>
      <c r="C162" s="9" t="s">
        <v>481</v>
      </c>
      <c r="D162" s="10">
        <v>1</v>
      </c>
      <c r="E162" s="11" t="s">
        <v>113</v>
      </c>
      <c r="F162" s="12">
        <v>25000</v>
      </c>
      <c r="G162" s="13">
        <f t="shared" si="12"/>
        <v>25000</v>
      </c>
      <c r="H162" s="9" t="s">
        <v>482</v>
      </c>
    </row>
    <row r="163" spans="1:8">
      <c r="A163" s="8" t="s">
        <v>483</v>
      </c>
      <c r="B163" s="8" t="s">
        <v>33</v>
      </c>
      <c r="C163" s="9" t="s">
        <v>484</v>
      </c>
      <c r="D163" s="10">
        <v>1</v>
      </c>
      <c r="E163" s="11" t="s">
        <v>113</v>
      </c>
      <c r="F163" s="12">
        <v>9000</v>
      </c>
      <c r="G163" s="13">
        <f t="shared" si="12"/>
        <v>9000</v>
      </c>
      <c r="H163" s="9" t="s">
        <v>485</v>
      </c>
    </row>
    <row r="164" spans="1:8">
      <c r="A164" s="8" t="s">
        <v>486</v>
      </c>
      <c r="B164" s="8" t="s">
        <v>33</v>
      </c>
      <c r="C164" s="9" t="s">
        <v>487</v>
      </c>
      <c r="D164" s="10">
        <v>1</v>
      </c>
      <c r="E164" s="11" t="s">
        <v>167</v>
      </c>
      <c r="F164" s="12">
        <v>4000</v>
      </c>
      <c r="G164" s="13">
        <f t="shared" si="12"/>
        <v>4000</v>
      </c>
      <c r="H164" s="9" t="s">
        <v>488</v>
      </c>
    </row>
    <row r="165" spans="1:8">
      <c r="A165" s="8" t="s">
        <v>489</v>
      </c>
      <c r="B165" s="8" t="s">
        <v>33</v>
      </c>
      <c r="C165" s="9" t="s">
        <v>490</v>
      </c>
      <c r="D165" s="10">
        <v>1</v>
      </c>
      <c r="E165" s="11" t="s">
        <v>113</v>
      </c>
      <c r="F165" s="12">
        <v>15000</v>
      </c>
      <c r="G165" s="13">
        <f t="shared" si="12"/>
        <v>15000</v>
      </c>
      <c r="H165" s="9" t="s">
        <v>491</v>
      </c>
    </row>
    <row r="166" spans="1:8" ht="26">
      <c r="A166" s="8" t="s">
        <v>492</v>
      </c>
      <c r="B166" s="8" t="s">
        <v>33</v>
      </c>
      <c r="C166" s="9" t="s">
        <v>493</v>
      </c>
      <c r="D166" s="10">
        <v>1</v>
      </c>
      <c r="E166" s="11" t="s">
        <v>113</v>
      </c>
      <c r="F166" s="12">
        <v>16000</v>
      </c>
      <c r="G166" s="13">
        <f t="shared" si="12"/>
        <v>16000</v>
      </c>
      <c r="H166" s="9" t="s">
        <v>494</v>
      </c>
    </row>
    <row r="167" spans="1:8" ht="26">
      <c r="A167" s="8" t="s">
        <v>495</v>
      </c>
      <c r="B167" s="8" t="s">
        <v>33</v>
      </c>
      <c r="C167" s="9" t="s">
        <v>496</v>
      </c>
      <c r="D167" s="10">
        <v>45</v>
      </c>
      <c r="E167" s="11" t="s">
        <v>497</v>
      </c>
      <c r="F167" s="12">
        <v>1200</v>
      </c>
      <c r="G167" s="13">
        <f t="shared" si="12"/>
        <v>54000</v>
      </c>
      <c r="H167" s="9" t="s">
        <v>498</v>
      </c>
    </row>
    <row r="168" spans="1:8">
      <c r="A168" s="8" t="s">
        <v>499</v>
      </c>
      <c r="B168" s="8" t="s">
        <v>33</v>
      </c>
      <c r="C168" s="9" t="s">
        <v>500</v>
      </c>
      <c r="D168" s="10">
        <v>1</v>
      </c>
      <c r="E168" s="11" t="s">
        <v>113</v>
      </c>
      <c r="F168" s="12">
        <v>3500</v>
      </c>
      <c r="G168" s="13">
        <f t="shared" si="12"/>
        <v>3500</v>
      </c>
      <c r="H168" s="9" t="s">
        <v>501</v>
      </c>
    </row>
    <row r="169" spans="1:8">
      <c r="A169" s="8" t="s">
        <v>502</v>
      </c>
      <c r="B169" s="8" t="s">
        <v>33</v>
      </c>
      <c r="C169" s="9" t="s">
        <v>503</v>
      </c>
      <c r="D169" s="10">
        <v>1</v>
      </c>
      <c r="E169" s="11" t="s">
        <v>216</v>
      </c>
      <c r="F169" s="12">
        <v>10000</v>
      </c>
      <c r="G169" s="13">
        <f t="shared" si="12"/>
        <v>10000</v>
      </c>
      <c r="H169" s="9" t="s">
        <v>504</v>
      </c>
    </row>
    <row r="170" spans="1:8">
      <c r="A170" s="8" t="s">
        <v>505</v>
      </c>
      <c r="B170" s="8" t="s">
        <v>33</v>
      </c>
      <c r="C170" s="9" t="s">
        <v>506</v>
      </c>
      <c r="D170" s="10">
        <v>1</v>
      </c>
      <c r="E170" s="11" t="s">
        <v>216</v>
      </c>
      <c r="F170" s="12">
        <v>4000</v>
      </c>
      <c r="G170" s="13">
        <f t="shared" si="12"/>
        <v>4000</v>
      </c>
      <c r="H170" s="9" t="s">
        <v>507</v>
      </c>
    </row>
    <row r="171" spans="1:8">
      <c r="A171" s="54" t="s">
        <v>508</v>
      </c>
      <c r="B171" s="54"/>
      <c r="C171" s="55"/>
      <c r="D171" s="56"/>
      <c r="E171" s="57"/>
      <c r="F171" s="58"/>
      <c r="G171" s="15">
        <f>SUM(G158:G170)</f>
        <v>248100</v>
      </c>
      <c r="H171" s="14" t="s">
        <v>509</v>
      </c>
    </row>
    <row r="172" spans="1:8">
      <c r="A172" s="8"/>
      <c r="B172" s="8"/>
      <c r="C172" s="9"/>
      <c r="D172" s="16"/>
      <c r="E172" s="11"/>
      <c r="F172" s="13"/>
      <c r="G172" s="13"/>
      <c r="H172" s="9"/>
    </row>
    <row r="173" spans="1:8">
      <c r="A173" s="47" t="s">
        <v>34</v>
      </c>
      <c r="B173" s="48"/>
      <c r="C173" s="49"/>
      <c r="D173" s="50"/>
      <c r="E173" s="51"/>
      <c r="F173" s="52"/>
      <c r="G173" s="52"/>
      <c r="H173" s="53"/>
    </row>
    <row r="174" spans="1:8">
      <c r="A174" s="8" t="s">
        <v>510</v>
      </c>
      <c r="B174" s="8" t="s">
        <v>34</v>
      </c>
      <c r="C174" s="9" t="s">
        <v>511</v>
      </c>
      <c r="D174" s="10">
        <v>1</v>
      </c>
      <c r="E174" s="11" t="s">
        <v>512</v>
      </c>
      <c r="F174" s="12">
        <v>15000</v>
      </c>
      <c r="G174" s="13">
        <f t="shared" ref="G174:G180" si="13">D174*F174</f>
        <v>15000</v>
      </c>
      <c r="H174" s="9" t="s">
        <v>513</v>
      </c>
    </row>
    <row r="175" spans="1:8">
      <c r="A175" s="8" t="s">
        <v>514</v>
      </c>
      <c r="B175" s="8" t="s">
        <v>34</v>
      </c>
      <c r="C175" s="9" t="s">
        <v>515</v>
      </c>
      <c r="D175" s="10">
        <v>1</v>
      </c>
      <c r="E175" s="11" t="s">
        <v>512</v>
      </c>
      <c r="F175" s="12">
        <v>9000</v>
      </c>
      <c r="G175" s="13">
        <f t="shared" si="13"/>
        <v>9000</v>
      </c>
      <c r="H175" s="9" t="s">
        <v>516</v>
      </c>
    </row>
    <row r="176" spans="1:8" ht="26">
      <c r="A176" s="8" t="s">
        <v>517</v>
      </c>
      <c r="B176" s="8" t="s">
        <v>34</v>
      </c>
      <c r="C176" s="9" t="s">
        <v>518</v>
      </c>
      <c r="D176" s="10">
        <v>1</v>
      </c>
      <c r="E176" s="11" t="s">
        <v>512</v>
      </c>
      <c r="F176" s="12">
        <v>8000</v>
      </c>
      <c r="G176" s="13">
        <f t="shared" si="13"/>
        <v>8000</v>
      </c>
      <c r="H176" s="9" t="s">
        <v>519</v>
      </c>
    </row>
    <row r="177" spans="1:8">
      <c r="A177" s="8" t="s">
        <v>520</v>
      </c>
      <c r="B177" s="8" t="s">
        <v>34</v>
      </c>
      <c r="C177" s="9" t="s">
        <v>521</v>
      </c>
      <c r="D177" s="10">
        <v>1</v>
      </c>
      <c r="E177" s="11" t="s">
        <v>113</v>
      </c>
      <c r="F177" s="12">
        <v>10000</v>
      </c>
      <c r="G177" s="13">
        <f t="shared" si="13"/>
        <v>10000</v>
      </c>
      <c r="H177" s="9" t="s">
        <v>522</v>
      </c>
    </row>
    <row r="178" spans="1:8">
      <c r="A178" s="8" t="s">
        <v>523</v>
      </c>
      <c r="B178" s="8" t="s">
        <v>34</v>
      </c>
      <c r="C178" s="9" t="s">
        <v>524</v>
      </c>
      <c r="D178" s="10">
        <v>1</v>
      </c>
      <c r="E178" s="11" t="s">
        <v>171</v>
      </c>
      <c r="F178" s="12">
        <v>6500</v>
      </c>
      <c r="G178" s="13">
        <f t="shared" si="13"/>
        <v>6500</v>
      </c>
      <c r="H178" s="9" t="s">
        <v>525</v>
      </c>
    </row>
    <row r="179" spans="1:8">
      <c r="A179" s="8" t="s">
        <v>526</v>
      </c>
      <c r="B179" s="8" t="s">
        <v>34</v>
      </c>
      <c r="C179" s="9" t="s">
        <v>527</v>
      </c>
      <c r="D179" s="10">
        <v>1</v>
      </c>
      <c r="E179" s="11" t="s">
        <v>171</v>
      </c>
      <c r="F179" s="12">
        <v>5000</v>
      </c>
      <c r="G179" s="13">
        <f t="shared" si="13"/>
        <v>5000</v>
      </c>
      <c r="H179" s="9" t="s">
        <v>528</v>
      </c>
    </row>
    <row r="180" spans="1:8" ht="26">
      <c r="A180" s="8" t="s">
        <v>529</v>
      </c>
      <c r="B180" s="8" t="s">
        <v>34</v>
      </c>
      <c r="C180" s="9" t="s">
        <v>530</v>
      </c>
      <c r="D180" s="10">
        <v>1</v>
      </c>
      <c r="E180" s="11" t="s">
        <v>171</v>
      </c>
      <c r="F180" s="12">
        <v>6000</v>
      </c>
      <c r="G180" s="13">
        <f t="shared" si="13"/>
        <v>6000</v>
      </c>
      <c r="H180" s="9" t="s">
        <v>531</v>
      </c>
    </row>
    <row r="181" spans="1:8">
      <c r="A181" s="54" t="s">
        <v>532</v>
      </c>
      <c r="B181" s="54"/>
      <c r="C181" s="55"/>
      <c r="D181" s="56"/>
      <c r="E181" s="57"/>
      <c r="F181" s="58"/>
      <c r="G181" s="15">
        <f>SUM(G174:G180)</f>
        <v>59500</v>
      </c>
      <c r="H181" s="14" t="s">
        <v>533</v>
      </c>
    </row>
    <row r="182" spans="1:8">
      <c r="A182" s="8"/>
      <c r="B182" s="8"/>
      <c r="C182" s="9"/>
      <c r="D182" s="16"/>
      <c r="E182" s="11"/>
      <c r="F182" s="13"/>
      <c r="G182" s="13"/>
      <c r="H182" s="9"/>
    </row>
    <row r="183" spans="1:8">
      <c r="A183" s="59" t="s">
        <v>35</v>
      </c>
      <c r="B183" s="59"/>
      <c r="C183" s="60"/>
      <c r="D183" s="61"/>
      <c r="E183" s="62"/>
      <c r="F183" s="63"/>
      <c r="G183" s="63"/>
      <c r="H183" s="60"/>
    </row>
    <row r="184" spans="1:8" ht="26">
      <c r="A184" s="8" t="s">
        <v>534</v>
      </c>
      <c r="B184" s="8" t="s">
        <v>35</v>
      </c>
      <c r="C184" s="9" t="s">
        <v>535</v>
      </c>
      <c r="D184" s="10">
        <v>0.22</v>
      </c>
      <c r="E184" s="11" t="s">
        <v>536</v>
      </c>
      <c r="F184" s="13">
        <f>SUM(G28,G29,G30,G31,G32,G33)</f>
        <v>40500</v>
      </c>
      <c r="G184" s="13">
        <f>D184*F184</f>
        <v>8910</v>
      </c>
      <c r="H184" s="9" t="s">
        <v>537</v>
      </c>
    </row>
    <row r="185" spans="1:8" ht="26">
      <c r="A185" s="8" t="s">
        <v>538</v>
      </c>
      <c r="B185" s="8" t="s">
        <v>35</v>
      </c>
      <c r="C185" s="9" t="s">
        <v>539</v>
      </c>
      <c r="D185" s="10">
        <v>0.26</v>
      </c>
      <c r="E185" s="11" t="s">
        <v>540</v>
      </c>
      <c r="F185" s="13">
        <f>SUM(G13,G21,G22,G23,G38,G39,G40,G41,G42,G43,G44,G48,G49,G50,G61,G69,G70,G71,G96,G101,G106,G110,G111,G112,G119,G120,G121,G122,G131,G132)</f>
        <v>472190</v>
      </c>
      <c r="G185" s="13">
        <f>D185*F185</f>
        <v>122769.40000000001</v>
      </c>
      <c r="H185" s="9" t="s">
        <v>541</v>
      </c>
    </row>
    <row r="186" spans="1:8">
      <c r="A186" s="64" t="s">
        <v>542</v>
      </c>
      <c r="B186" s="64"/>
      <c r="C186" s="65"/>
      <c r="D186" s="66"/>
      <c r="E186" s="67"/>
      <c r="F186" s="68"/>
      <c r="G186" s="18">
        <f>SUM(G184:G185)</f>
        <v>131679.40000000002</v>
      </c>
      <c r="H186" s="17" t="s">
        <v>543</v>
      </c>
    </row>
    <row r="187" spans="1:8">
      <c r="A187" s="8"/>
      <c r="B187" s="8"/>
      <c r="C187" s="9"/>
      <c r="D187" s="16"/>
      <c r="E187" s="11"/>
      <c r="F187" s="13"/>
      <c r="G187" s="13"/>
      <c r="H187" s="9"/>
    </row>
    <row r="188" spans="1:8">
      <c r="A188" s="59" t="s">
        <v>36</v>
      </c>
      <c r="B188" s="59"/>
      <c r="C188" s="60"/>
      <c r="D188" s="61"/>
      <c r="E188" s="62"/>
      <c r="F188" s="63"/>
      <c r="G188" s="63"/>
      <c r="H188" s="60"/>
    </row>
    <row r="189" spans="1:8" ht="39">
      <c r="A189" s="8" t="s">
        <v>544</v>
      </c>
      <c r="B189" s="8" t="s">
        <v>36</v>
      </c>
      <c r="C189" s="9" t="s">
        <v>545</v>
      </c>
      <c r="D189" s="10">
        <v>0.08</v>
      </c>
      <c r="E189" s="11" t="s">
        <v>546</v>
      </c>
      <c r="F189" s="13">
        <f>SUM(G16,G25,G35,G45,G55,G66,G77,G93,G103,G116,G128,G136,G147,G155,G171,G181,G186)</f>
        <v>1507904.4</v>
      </c>
      <c r="G189" s="13">
        <f>D189*F189</f>
        <v>120632.352</v>
      </c>
      <c r="H189" s="9" t="s">
        <v>547</v>
      </c>
    </row>
    <row r="190" spans="1:8">
      <c r="A190" s="64" t="s">
        <v>548</v>
      </c>
      <c r="B190" s="64"/>
      <c r="C190" s="65"/>
      <c r="D190" s="66"/>
      <c r="E190" s="67"/>
      <c r="F190" s="68"/>
      <c r="G190" s="18">
        <f>SUM(G189:G189)</f>
        <v>120632.352</v>
      </c>
      <c r="H190" s="17" t="s">
        <v>549</v>
      </c>
    </row>
    <row r="191" spans="1:8">
      <c r="A191" s="8"/>
      <c r="B191" s="8"/>
      <c r="C191" s="9"/>
      <c r="D191" s="16"/>
      <c r="E191" s="11"/>
      <c r="F191" s="13"/>
      <c r="G191" s="13"/>
      <c r="H191" s="9"/>
    </row>
    <row r="192" spans="1:8">
      <c r="A192" s="59" t="s">
        <v>17</v>
      </c>
      <c r="B192" s="59"/>
      <c r="C192" s="60"/>
      <c r="D192" s="61"/>
      <c r="E192" s="62"/>
      <c r="F192" s="63"/>
      <c r="G192" s="63"/>
      <c r="H192" s="60"/>
    </row>
    <row r="193" spans="1:8" ht="26">
      <c r="A193" s="8" t="s">
        <v>550</v>
      </c>
      <c r="B193" s="8" t="s">
        <v>17</v>
      </c>
      <c r="C193" s="9" t="s">
        <v>551</v>
      </c>
      <c r="D193" s="10">
        <v>0.1</v>
      </c>
      <c r="E193" s="11" t="s">
        <v>552</v>
      </c>
      <c r="F193" s="13">
        <f>SUM(G16,G25,G35,G45,G55,G66,G77,G93,G103,G116,G128,G136,G147,G155,G171,G181,G186,G190)</f>
        <v>1628536.7519999999</v>
      </c>
      <c r="G193" s="13">
        <f>D193*F193</f>
        <v>162853.6752</v>
      </c>
      <c r="H193" s="9" t="s">
        <v>553</v>
      </c>
    </row>
    <row r="194" spans="1:8">
      <c r="A194" s="64" t="s">
        <v>554</v>
      </c>
      <c r="B194" s="64"/>
      <c r="C194" s="65"/>
      <c r="D194" s="66"/>
      <c r="E194" s="67"/>
      <c r="F194" s="68"/>
      <c r="G194" s="18">
        <f>SUM(G193:G193)</f>
        <v>162853.6752</v>
      </c>
      <c r="H194" s="17" t="s">
        <v>555</v>
      </c>
    </row>
    <row r="195" spans="1:8">
      <c r="A195" s="8"/>
      <c r="B195" s="8"/>
      <c r="C195" s="9"/>
      <c r="D195" s="16"/>
      <c r="E195" s="11"/>
      <c r="F195" s="13"/>
      <c r="G195" s="13"/>
      <c r="H195" s="9"/>
    </row>
    <row r="196" spans="1:8" ht="26">
      <c r="A196" s="69" t="s">
        <v>575</v>
      </c>
      <c r="B196" s="70"/>
      <c r="C196" s="71"/>
      <c r="D196" s="72"/>
      <c r="E196" s="73"/>
      <c r="F196" s="74"/>
      <c r="G196" s="19">
        <f>SUM(G16,G25,G35,G45,G55,G66,G77,G93,G103,G116,G128,G136,G147,G155,G171,G181,G186,G190,G194)</f>
        <v>1791390.4271999998</v>
      </c>
      <c r="H196" s="20" t="s">
        <v>557</v>
      </c>
    </row>
  </sheetData>
  <mergeCells count="47">
    <mergeCell ref="A194:F194"/>
    <mergeCell ref="A196:F196"/>
    <mergeCell ref="A183:H183"/>
    <mergeCell ref="A186:F186"/>
    <mergeCell ref="A188:H188"/>
    <mergeCell ref="A190:F190"/>
    <mergeCell ref="A192:H192"/>
    <mergeCell ref="A155:F155"/>
    <mergeCell ref="A157:H157"/>
    <mergeCell ref="A171:F171"/>
    <mergeCell ref="A173:H173"/>
    <mergeCell ref="A181:F181"/>
    <mergeCell ref="A130:H130"/>
    <mergeCell ref="A136:F136"/>
    <mergeCell ref="A138:H138"/>
    <mergeCell ref="A147:F147"/>
    <mergeCell ref="A149:H149"/>
    <mergeCell ref="A103:F103"/>
    <mergeCell ref="A105:H105"/>
    <mergeCell ref="A116:F116"/>
    <mergeCell ref="A118:H118"/>
    <mergeCell ref="A128:F128"/>
    <mergeCell ref="A68:H68"/>
    <mergeCell ref="A77:F77"/>
    <mergeCell ref="A79:H79"/>
    <mergeCell ref="A93:F93"/>
    <mergeCell ref="A95:H95"/>
    <mergeCell ref="A45:F45"/>
    <mergeCell ref="A47:H47"/>
    <mergeCell ref="A55:F55"/>
    <mergeCell ref="A57:H57"/>
    <mergeCell ref="A66:F66"/>
    <mergeCell ref="A18:H18"/>
    <mergeCell ref="A25:F25"/>
    <mergeCell ref="A27:H27"/>
    <mergeCell ref="A35:F35"/>
    <mergeCell ref="A37:H37"/>
    <mergeCell ref="C6:H6"/>
    <mergeCell ref="G3:H3"/>
    <mergeCell ref="A7:H7"/>
    <mergeCell ref="A9:H9"/>
    <mergeCell ref="A16:F16"/>
    <mergeCell ref="A1:H1"/>
    <mergeCell ref="C2:H2"/>
    <mergeCell ref="C3:F3"/>
    <mergeCell ref="C4:H4"/>
    <mergeCell ref="C5:H5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showGridLines="0" workbookViewId="0">
      <selection sqref="A1:G1"/>
    </sheetView>
  </sheetViews>
  <sheetFormatPr defaultRowHeight="14"/>
  <cols>
    <col min="1" max="1" width="11" customWidth="1"/>
    <col min="2" max="2" width="39" customWidth="1"/>
    <col min="3" max="6" width="18" customWidth="1"/>
    <col min="7" max="7" width="58" customWidth="1"/>
  </cols>
  <sheetData>
    <row r="1" spans="1:7" ht="30" customHeight="1">
      <c r="A1" s="38" t="s">
        <v>576</v>
      </c>
      <c r="B1" s="38"/>
      <c r="C1" s="38"/>
      <c r="D1" s="38"/>
      <c r="E1" s="38"/>
      <c r="F1" s="38"/>
      <c r="G1" s="38"/>
    </row>
    <row r="2" spans="1:7">
      <c r="A2" s="46" t="s">
        <v>577</v>
      </c>
      <c r="B2" s="46"/>
      <c r="C2" s="46"/>
      <c r="D2" s="46"/>
      <c r="E2" s="46"/>
      <c r="F2" s="46"/>
      <c r="G2" s="46"/>
    </row>
    <row r="3" spans="1:7">
      <c r="A3" s="1"/>
      <c r="B3" s="1"/>
      <c r="C3" s="1"/>
      <c r="D3" s="1"/>
      <c r="E3" s="1"/>
      <c r="F3" s="1"/>
      <c r="G3" s="1"/>
    </row>
    <row r="4" spans="1:7">
      <c r="A4" s="21" t="s">
        <v>104</v>
      </c>
      <c r="B4" s="21" t="s">
        <v>578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579</v>
      </c>
    </row>
    <row r="5" spans="1:7" ht="26">
      <c r="A5" s="1" t="s">
        <v>279</v>
      </c>
      <c r="B5" s="4" t="s">
        <v>280</v>
      </c>
      <c r="C5" s="2">
        <f>'Micro Budget'!G80</f>
        <v>900</v>
      </c>
      <c r="D5" s="2">
        <f>'Ultra-Low Budget'!G80</f>
        <v>2500</v>
      </c>
      <c r="E5" s="2">
        <f>'Low Budget'!G80</f>
        <v>6000</v>
      </c>
      <c r="F5" s="2">
        <f>'Production Company'!G80</f>
        <v>14000</v>
      </c>
      <c r="G5" s="4" t="s">
        <v>282</v>
      </c>
    </row>
    <row r="6" spans="1:7">
      <c r="A6" s="1" t="s">
        <v>283</v>
      </c>
      <c r="B6" s="4" t="s">
        <v>284</v>
      </c>
      <c r="C6" s="2">
        <f>'Micro Budget'!G81</f>
        <v>250</v>
      </c>
      <c r="D6" s="2">
        <f>'Ultra-Low Budget'!G81</f>
        <v>650</v>
      </c>
      <c r="E6" s="2">
        <f>'Low Budget'!G81</f>
        <v>1500</v>
      </c>
      <c r="F6" s="2">
        <f>'Production Company'!G81</f>
        <v>4000</v>
      </c>
      <c r="G6" s="4" t="s">
        <v>286</v>
      </c>
    </row>
    <row r="7" spans="1:7">
      <c r="A7" s="1" t="s">
        <v>287</v>
      </c>
      <c r="B7" s="4" t="s">
        <v>288</v>
      </c>
      <c r="C7" s="2">
        <f>'Micro Budget'!G82</f>
        <v>125</v>
      </c>
      <c r="D7" s="2">
        <f>'Ultra-Low Budget'!G82</f>
        <v>300</v>
      </c>
      <c r="E7" s="2">
        <f>'Low Budget'!G82</f>
        <v>750</v>
      </c>
      <c r="F7" s="2">
        <f>'Production Company'!G82</f>
        <v>1800</v>
      </c>
      <c r="G7" s="4" t="s">
        <v>289</v>
      </c>
    </row>
    <row r="8" spans="1:7">
      <c r="A8" s="1" t="s">
        <v>290</v>
      </c>
      <c r="B8" s="4" t="s">
        <v>291</v>
      </c>
      <c r="C8" s="2">
        <f>'Micro Budget'!G83</f>
        <v>250</v>
      </c>
      <c r="D8" s="2">
        <f>'Ultra-Low Budget'!G83</f>
        <v>1000</v>
      </c>
      <c r="E8" s="2">
        <f>'Low Budget'!G83</f>
        <v>1300</v>
      </c>
      <c r="F8" s="2">
        <f>'Production Company'!G83</f>
        <v>1800</v>
      </c>
      <c r="G8" s="4" t="s">
        <v>293</v>
      </c>
    </row>
    <row r="9" spans="1:7">
      <c r="A9" s="1" t="s">
        <v>294</v>
      </c>
      <c r="B9" s="4" t="s">
        <v>295</v>
      </c>
      <c r="C9" s="2">
        <f>'Micro Budget'!G84</f>
        <v>300</v>
      </c>
      <c r="D9" s="2">
        <f>'Ultra-Low Budget'!G84</f>
        <v>750</v>
      </c>
      <c r="E9" s="2">
        <f>'Low Budget'!G84</f>
        <v>1800</v>
      </c>
      <c r="F9" s="2">
        <f>'Production Company'!G84</f>
        <v>4500</v>
      </c>
      <c r="G9" s="4" t="s">
        <v>296</v>
      </c>
    </row>
    <row r="10" spans="1:7">
      <c r="A10" s="1" t="s">
        <v>297</v>
      </c>
      <c r="B10" s="4" t="s">
        <v>298</v>
      </c>
      <c r="C10" s="2">
        <f>'Micro Budget'!G85</f>
        <v>125</v>
      </c>
      <c r="D10" s="2">
        <f>'Ultra-Low Budget'!G85</f>
        <v>250</v>
      </c>
      <c r="E10" s="2">
        <f>'Low Budget'!G85</f>
        <v>500</v>
      </c>
      <c r="F10" s="2">
        <f>'Production Company'!G85</f>
        <v>1200</v>
      </c>
      <c r="G10" s="4" t="s">
        <v>299</v>
      </c>
    </row>
    <row r="11" spans="1:7">
      <c r="A11" s="1" t="s">
        <v>300</v>
      </c>
      <c r="B11" s="4" t="s">
        <v>301</v>
      </c>
      <c r="C11" s="2">
        <f>'Micro Budget'!G86</f>
        <v>250</v>
      </c>
      <c r="D11" s="2">
        <f>'Ultra-Low Budget'!G86</f>
        <v>550</v>
      </c>
      <c r="E11" s="2">
        <f>'Low Budget'!G86</f>
        <v>1200</v>
      </c>
      <c r="F11" s="2">
        <f>'Production Company'!G86</f>
        <v>2800</v>
      </c>
      <c r="G11" s="4" t="s">
        <v>302</v>
      </c>
    </row>
    <row r="12" spans="1:7">
      <c r="A12" s="1" t="s">
        <v>303</v>
      </c>
      <c r="B12" s="4" t="s">
        <v>304</v>
      </c>
      <c r="C12" s="2">
        <f>'Micro Budget'!G87</f>
        <v>100</v>
      </c>
      <c r="D12" s="2">
        <f>'Ultra-Low Budget'!G87</f>
        <v>250</v>
      </c>
      <c r="E12" s="2">
        <f>'Low Budget'!G87</f>
        <v>600</v>
      </c>
      <c r="F12" s="2">
        <f>'Production Company'!G87</f>
        <v>1400</v>
      </c>
      <c r="G12" s="4" t="s">
        <v>305</v>
      </c>
    </row>
    <row r="13" spans="1:7">
      <c r="A13" s="1" t="s">
        <v>306</v>
      </c>
      <c r="B13" s="4" t="s">
        <v>307</v>
      </c>
      <c r="C13" s="2">
        <f>'Micro Budget'!G88</f>
        <v>40</v>
      </c>
      <c r="D13" s="2">
        <f>'Ultra-Low Budget'!G88</f>
        <v>90</v>
      </c>
      <c r="E13" s="2">
        <f>'Low Budget'!G88</f>
        <v>120</v>
      </c>
      <c r="F13" s="2">
        <f>'Production Company'!G88</f>
        <v>225</v>
      </c>
      <c r="G13" s="4" t="s">
        <v>308</v>
      </c>
    </row>
    <row r="14" spans="1:7">
      <c r="A14" s="1" t="s">
        <v>309</v>
      </c>
      <c r="B14" s="4" t="s">
        <v>310</v>
      </c>
      <c r="C14" s="2">
        <f>'Micro Budget'!G89</f>
        <v>85</v>
      </c>
      <c r="D14" s="2">
        <f>'Ultra-Low Budget'!G89</f>
        <v>120</v>
      </c>
      <c r="E14" s="2">
        <f>'Low Budget'!G89</f>
        <v>350</v>
      </c>
      <c r="F14" s="2">
        <f>'Production Company'!G89</f>
        <v>750</v>
      </c>
      <c r="G14" s="4" t="s">
        <v>311</v>
      </c>
    </row>
    <row r="15" spans="1:7">
      <c r="A15" s="1" t="s">
        <v>312</v>
      </c>
      <c r="B15" s="4" t="s">
        <v>313</v>
      </c>
      <c r="C15" s="2">
        <f>'Micro Budget'!G90</f>
        <v>75</v>
      </c>
      <c r="D15" s="2">
        <f>'Ultra-Low Budget'!G90</f>
        <v>125</v>
      </c>
      <c r="E15" s="2">
        <f>'Low Budget'!G90</f>
        <v>200</v>
      </c>
      <c r="F15" s="2">
        <f>'Production Company'!G90</f>
        <v>600</v>
      </c>
      <c r="G15" s="4" t="s">
        <v>314</v>
      </c>
    </row>
    <row r="16" spans="1:7">
      <c r="A16" s="1" t="s">
        <v>315</v>
      </c>
      <c r="B16" s="4" t="s">
        <v>316</v>
      </c>
      <c r="C16" s="2">
        <f>'Micro Budget'!G91</f>
        <v>150</v>
      </c>
      <c r="D16" s="2">
        <f>'Ultra-Low Budget'!G91</f>
        <v>400</v>
      </c>
      <c r="E16" s="2">
        <f>'Low Budget'!G91</f>
        <v>900</v>
      </c>
      <c r="F16" s="2">
        <f>'Production Company'!G91</f>
        <v>2200</v>
      </c>
      <c r="G16" s="4" t="s">
        <v>317</v>
      </c>
    </row>
    <row r="17" spans="1:7" ht="26">
      <c r="A17" s="1" t="s">
        <v>318</v>
      </c>
      <c r="B17" s="4" t="s">
        <v>319</v>
      </c>
      <c r="C17" s="2">
        <f>'Micro Budget'!G92</f>
        <v>250</v>
      </c>
      <c r="D17" s="2">
        <f>'Ultra-Low Budget'!G92</f>
        <v>800</v>
      </c>
      <c r="E17" s="2">
        <f>'Low Budget'!G92</f>
        <v>2000</v>
      </c>
      <c r="F17" s="2">
        <f>'Production Company'!G92</f>
        <v>5000</v>
      </c>
      <c r="G17" s="4" t="s">
        <v>320</v>
      </c>
    </row>
    <row r="18" spans="1:7">
      <c r="A18" s="75" t="s">
        <v>580</v>
      </c>
      <c r="B18" s="76"/>
      <c r="C18" s="33">
        <f>SUM(C5:C17)</f>
        <v>2900</v>
      </c>
      <c r="D18" s="33">
        <f>SUM(D5:D17)</f>
        <v>7785</v>
      </c>
      <c r="E18" s="33">
        <f>SUM(E5:E17)</f>
        <v>17220</v>
      </c>
      <c r="F18" s="33">
        <f>SUM(F5:F17)</f>
        <v>40275</v>
      </c>
      <c r="G18" s="36"/>
    </row>
  </sheetData>
  <mergeCells count="3">
    <mergeCell ref="A1:G1"/>
    <mergeCell ref="A2:G2"/>
    <mergeCell ref="A18:B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showGridLines="0" workbookViewId="0">
      <selection sqref="A1:I1"/>
    </sheetView>
  </sheetViews>
  <sheetFormatPr defaultRowHeight="14"/>
  <cols>
    <col min="1" max="1" width="9" customWidth="1"/>
    <col min="2" max="2" width="34" customWidth="1"/>
    <col min="3" max="3" width="28" customWidth="1"/>
    <col min="4" max="4" width="18" customWidth="1"/>
    <col min="5" max="5" width="14" customWidth="1"/>
    <col min="6" max="6" width="18" customWidth="1"/>
    <col min="7" max="7" width="24" customWidth="1"/>
    <col min="8" max="8" width="52" customWidth="1"/>
    <col min="9" max="9" width="58" customWidth="1"/>
  </cols>
  <sheetData>
    <row r="1" spans="1:9" ht="30" customHeight="1">
      <c r="A1" s="38" t="s">
        <v>581</v>
      </c>
      <c r="B1" s="38"/>
      <c r="C1" s="38"/>
      <c r="D1" s="38"/>
      <c r="E1" s="38"/>
      <c r="F1" s="38"/>
      <c r="G1" s="38"/>
      <c r="H1" s="38"/>
      <c r="I1" s="38"/>
    </row>
    <row r="2" spans="1:9">
      <c r="A2" s="46" t="s">
        <v>582</v>
      </c>
      <c r="B2" s="46"/>
      <c r="C2" s="46"/>
      <c r="D2" s="46"/>
      <c r="E2" s="46"/>
      <c r="F2" s="46"/>
      <c r="G2" s="46"/>
      <c r="H2" s="46"/>
      <c r="I2" s="46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21" t="s">
        <v>583</v>
      </c>
      <c r="B4" s="21" t="s">
        <v>584</v>
      </c>
      <c r="C4" s="21" t="s">
        <v>585</v>
      </c>
      <c r="D4" s="21" t="s">
        <v>586</v>
      </c>
      <c r="E4" s="21" t="s">
        <v>587</v>
      </c>
      <c r="F4" s="21" t="s">
        <v>588</v>
      </c>
      <c r="G4" s="21" t="s">
        <v>589</v>
      </c>
      <c r="H4" s="21" t="s">
        <v>590</v>
      </c>
      <c r="I4" s="21" t="s">
        <v>591</v>
      </c>
    </row>
    <row r="5" spans="1:9" ht="26">
      <c r="A5" s="4" t="s">
        <v>592</v>
      </c>
      <c r="B5" s="4" t="s">
        <v>593</v>
      </c>
      <c r="C5" s="4" t="s">
        <v>594</v>
      </c>
      <c r="D5" s="4" t="s">
        <v>595</v>
      </c>
      <c r="E5" s="4" t="s">
        <v>596</v>
      </c>
      <c r="F5" s="4" t="s">
        <v>597</v>
      </c>
      <c r="G5" s="4" t="s">
        <v>598</v>
      </c>
      <c r="H5" s="4" t="s">
        <v>599</v>
      </c>
      <c r="I5" s="4" t="s">
        <v>600</v>
      </c>
    </row>
    <row r="6" spans="1:9" ht="39">
      <c r="A6" s="4" t="s">
        <v>601</v>
      </c>
      <c r="B6" s="4" t="s">
        <v>602</v>
      </c>
      <c r="C6" s="4">
        <v>257</v>
      </c>
      <c r="D6" s="4" t="s">
        <v>603</v>
      </c>
      <c r="E6" s="4" t="s">
        <v>604</v>
      </c>
      <c r="F6" s="4" t="s">
        <v>605</v>
      </c>
      <c r="G6" s="4" t="s">
        <v>606</v>
      </c>
      <c r="H6" s="4" t="s">
        <v>607</v>
      </c>
      <c r="I6" s="4" t="s">
        <v>608</v>
      </c>
    </row>
    <row r="7" spans="1:9" ht="26">
      <c r="A7" s="4" t="s">
        <v>609</v>
      </c>
      <c r="B7" s="4" t="s">
        <v>610</v>
      </c>
      <c r="C7" s="4">
        <v>300000</v>
      </c>
      <c r="D7" s="4" t="s">
        <v>611</v>
      </c>
      <c r="E7" s="4" t="s">
        <v>596</v>
      </c>
      <c r="F7" s="4" t="s">
        <v>597</v>
      </c>
      <c r="G7" s="4" t="s">
        <v>612</v>
      </c>
      <c r="H7" s="4" t="s">
        <v>613</v>
      </c>
      <c r="I7" s="4" t="s">
        <v>614</v>
      </c>
    </row>
    <row r="8" spans="1:9" ht="39">
      <c r="A8" s="4" t="s">
        <v>615</v>
      </c>
      <c r="B8" s="4" t="s">
        <v>616</v>
      </c>
      <c r="C8" s="4" t="s">
        <v>617</v>
      </c>
      <c r="D8" s="4" t="s">
        <v>618</v>
      </c>
      <c r="E8" s="4" t="s">
        <v>604</v>
      </c>
      <c r="F8" s="4" t="s">
        <v>605</v>
      </c>
      <c r="G8" s="4" t="s">
        <v>612</v>
      </c>
      <c r="H8" s="4" t="s">
        <v>619</v>
      </c>
      <c r="I8" s="4" t="s">
        <v>620</v>
      </c>
    </row>
    <row r="9" spans="1:9" ht="39">
      <c r="A9" s="4" t="s">
        <v>621</v>
      </c>
      <c r="B9" s="4" t="s">
        <v>622</v>
      </c>
      <c r="C9" s="4">
        <v>0.22</v>
      </c>
      <c r="D9" s="4" t="s">
        <v>623</v>
      </c>
      <c r="E9" s="4" t="s">
        <v>624</v>
      </c>
      <c r="F9" s="4" t="s">
        <v>605</v>
      </c>
      <c r="G9" s="4" t="s">
        <v>598</v>
      </c>
      <c r="H9" s="4" t="s">
        <v>619</v>
      </c>
      <c r="I9" s="4" t="s">
        <v>625</v>
      </c>
    </row>
    <row r="10" spans="1:9" ht="26">
      <c r="A10" s="4" t="s">
        <v>626</v>
      </c>
      <c r="B10" s="4" t="s">
        <v>627</v>
      </c>
      <c r="C10" s="4" t="s">
        <v>628</v>
      </c>
      <c r="D10" s="4" t="s">
        <v>629</v>
      </c>
      <c r="E10" s="4" t="s">
        <v>630</v>
      </c>
      <c r="F10" s="4" t="s">
        <v>631</v>
      </c>
      <c r="G10" s="4" t="s">
        <v>632</v>
      </c>
      <c r="H10" s="4" t="s">
        <v>633</v>
      </c>
      <c r="I10" s="4" t="s">
        <v>634</v>
      </c>
    </row>
    <row r="11" spans="1:9" ht="26">
      <c r="A11" s="4" t="s">
        <v>635</v>
      </c>
      <c r="B11" s="4" t="s">
        <v>636</v>
      </c>
      <c r="C11" s="4" t="s">
        <v>637</v>
      </c>
      <c r="D11" s="4" t="s">
        <v>629</v>
      </c>
      <c r="E11" s="4" t="s">
        <v>638</v>
      </c>
      <c r="F11" s="4" t="s">
        <v>631</v>
      </c>
      <c r="G11" s="4" t="s">
        <v>639</v>
      </c>
      <c r="H11" s="4" t="s">
        <v>640</v>
      </c>
      <c r="I11" s="4" t="s">
        <v>641</v>
      </c>
    </row>
    <row r="12" spans="1:9" ht="26">
      <c r="A12" s="4" t="s">
        <v>642</v>
      </c>
      <c r="B12" s="4" t="s">
        <v>643</v>
      </c>
      <c r="C12" s="4" t="s">
        <v>644</v>
      </c>
      <c r="D12" s="4" t="s">
        <v>645</v>
      </c>
      <c r="E12" s="4" t="s">
        <v>596</v>
      </c>
      <c r="F12" s="4" t="s">
        <v>646</v>
      </c>
      <c r="G12" s="4" t="s">
        <v>647</v>
      </c>
      <c r="H12" s="4" t="s">
        <v>648</v>
      </c>
      <c r="I12" s="4" t="s">
        <v>649</v>
      </c>
    </row>
    <row r="13" spans="1:9">
      <c r="A13" s="4" t="s">
        <v>650</v>
      </c>
      <c r="B13" s="4" t="s">
        <v>651</v>
      </c>
      <c r="C13" s="4" t="s">
        <v>652</v>
      </c>
      <c r="D13" s="4" t="s">
        <v>645</v>
      </c>
      <c r="E13" s="4" t="s">
        <v>596</v>
      </c>
      <c r="F13" s="4" t="s">
        <v>646</v>
      </c>
      <c r="G13" s="4" t="s">
        <v>653</v>
      </c>
      <c r="H13" s="4" t="s">
        <v>654</v>
      </c>
      <c r="I13" s="4" t="s">
        <v>655</v>
      </c>
    </row>
    <row r="14" spans="1:9" ht="26">
      <c r="A14" s="4" t="s">
        <v>656</v>
      </c>
      <c r="B14" s="4" t="s">
        <v>657</v>
      </c>
      <c r="C14" s="4" t="s">
        <v>658</v>
      </c>
      <c r="D14" s="4" t="s">
        <v>659</v>
      </c>
      <c r="E14" s="4" t="s">
        <v>596</v>
      </c>
      <c r="F14" s="4" t="s">
        <v>660</v>
      </c>
      <c r="G14" s="4" t="s">
        <v>44</v>
      </c>
      <c r="H14" s="4" t="s">
        <v>661</v>
      </c>
      <c r="I14" s="4"/>
    </row>
    <row r="15" spans="1:9" ht="26">
      <c r="A15" s="4" t="s">
        <v>662</v>
      </c>
      <c r="B15" s="4" t="s">
        <v>663</v>
      </c>
      <c r="C15" s="4" t="s">
        <v>664</v>
      </c>
      <c r="D15" s="4" t="s">
        <v>665</v>
      </c>
      <c r="E15" s="4" t="s">
        <v>596</v>
      </c>
      <c r="F15" s="4" t="s">
        <v>646</v>
      </c>
      <c r="G15" s="4" t="s">
        <v>666</v>
      </c>
      <c r="H15" s="4" t="s">
        <v>667</v>
      </c>
      <c r="I15" s="4" t="s">
        <v>668</v>
      </c>
    </row>
    <row r="16" spans="1:9" ht="26">
      <c r="A16" s="4" t="s">
        <v>669</v>
      </c>
      <c r="B16" s="4" t="s">
        <v>670</v>
      </c>
      <c r="C16" s="4">
        <v>700000</v>
      </c>
      <c r="D16" s="4" t="s">
        <v>611</v>
      </c>
      <c r="E16" s="4" t="s">
        <v>596</v>
      </c>
      <c r="F16" s="4" t="s">
        <v>597</v>
      </c>
      <c r="G16" s="4" t="s">
        <v>671</v>
      </c>
      <c r="H16" s="4" t="s">
        <v>672</v>
      </c>
      <c r="I16" s="4" t="s">
        <v>673</v>
      </c>
    </row>
    <row r="17" spans="1:9" ht="26">
      <c r="A17" s="4" t="s">
        <v>674</v>
      </c>
      <c r="B17" s="4" t="s">
        <v>675</v>
      </c>
      <c r="C17" s="4" t="s">
        <v>676</v>
      </c>
      <c r="D17" s="4" t="s">
        <v>677</v>
      </c>
      <c r="E17" s="4" t="s">
        <v>596</v>
      </c>
      <c r="F17" s="4" t="s">
        <v>597</v>
      </c>
      <c r="G17" s="4" t="s">
        <v>678</v>
      </c>
      <c r="H17" s="4" t="s">
        <v>679</v>
      </c>
      <c r="I17" s="4" t="s">
        <v>680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7"/>
  <sheetViews>
    <sheetView showGridLines="0" workbookViewId="0">
      <selection sqref="A1:G1"/>
    </sheetView>
  </sheetViews>
  <sheetFormatPr defaultRowHeight="14"/>
  <cols>
    <col min="1" max="1" width="46" customWidth="1"/>
    <col min="2" max="5" width="18" customWidth="1"/>
    <col min="6" max="6" width="12" customWidth="1"/>
    <col min="7" max="7" width="54" customWidth="1"/>
  </cols>
  <sheetData>
    <row r="1" spans="1:7" ht="30" customHeight="1">
      <c r="A1" s="38" t="s">
        <v>681</v>
      </c>
      <c r="B1" s="38"/>
      <c r="C1" s="38"/>
      <c r="D1" s="38"/>
      <c r="E1" s="38"/>
      <c r="F1" s="38"/>
      <c r="G1" s="38"/>
    </row>
    <row r="2" spans="1:7">
      <c r="A2" s="1"/>
      <c r="B2" s="1"/>
      <c r="C2" s="1"/>
      <c r="D2" s="1"/>
      <c r="E2" s="1"/>
      <c r="F2" s="1"/>
      <c r="G2" s="1"/>
    </row>
    <row r="3" spans="1:7">
      <c r="A3" s="23" t="s">
        <v>682</v>
      </c>
      <c r="B3" s="37" t="str">
        <f>IF(COUNTIF(F6:F17,"FAIL")=0,"PASS","FAIL")</f>
        <v>PASS</v>
      </c>
      <c r="C3" s="77" t="s">
        <v>683</v>
      </c>
      <c r="D3" s="77"/>
      <c r="E3" s="77"/>
      <c r="F3" s="77"/>
      <c r="G3" s="77"/>
    </row>
    <row r="4" spans="1:7">
      <c r="A4" s="1"/>
      <c r="B4" s="1"/>
      <c r="C4" s="1"/>
      <c r="D4" s="1"/>
      <c r="E4" s="1"/>
      <c r="F4" s="1"/>
      <c r="G4" s="1"/>
    </row>
    <row r="5" spans="1:7">
      <c r="A5" s="21" t="s">
        <v>684</v>
      </c>
      <c r="B5" s="21" t="s">
        <v>685</v>
      </c>
      <c r="C5" s="21" t="s">
        <v>686</v>
      </c>
      <c r="D5" s="21" t="s">
        <v>687</v>
      </c>
      <c r="E5" s="21" t="s">
        <v>688</v>
      </c>
      <c r="F5" s="21" t="s">
        <v>689</v>
      </c>
      <c r="G5" s="21" t="s">
        <v>690</v>
      </c>
    </row>
    <row r="6" spans="1:7">
      <c r="A6" s="4" t="s">
        <v>691</v>
      </c>
      <c r="B6" s="2">
        <f>'Micro Budget'!G196</f>
        <v>77118.5625</v>
      </c>
      <c r="C6" s="2">
        <f>Summary!B5</f>
        <v>77118.5625</v>
      </c>
      <c r="D6" s="2">
        <f t="shared" ref="D6:D17" si="0">B6-C6</f>
        <v>0</v>
      </c>
      <c r="E6" s="2">
        <v>0.01</v>
      </c>
      <c r="F6" s="1" t="str">
        <f>IF(ABS(D6)&lt;=E6,"OK","FAIL")</f>
        <v>OK</v>
      </c>
      <c r="G6" s="4" t="s">
        <v>692</v>
      </c>
    </row>
    <row r="7" spans="1:7" ht="26">
      <c r="A7" s="4" t="s">
        <v>693</v>
      </c>
      <c r="B7" s="2">
        <f>'Micro Budget'!G196</f>
        <v>77118.5625</v>
      </c>
      <c r="C7" s="2">
        <v>300000</v>
      </c>
      <c r="D7" s="2">
        <f t="shared" si="0"/>
        <v>-222881.4375</v>
      </c>
      <c r="E7" s="2">
        <v>0</v>
      </c>
      <c r="F7" s="1" t="str">
        <f>IF(B7&lt;=C7,"OK","FAIL")</f>
        <v>OK</v>
      </c>
      <c r="G7" s="4" t="s">
        <v>694</v>
      </c>
    </row>
    <row r="8" spans="1:7">
      <c r="A8" s="4" t="s">
        <v>695</v>
      </c>
      <c r="B8" s="2">
        <f>'Micro Budget'!G93</f>
        <v>2900</v>
      </c>
      <c r="C8" s="2">
        <v>1</v>
      </c>
      <c r="D8" s="2">
        <f t="shared" si="0"/>
        <v>2899</v>
      </c>
      <c r="E8" s="2">
        <v>0</v>
      </c>
      <c r="F8" s="1" t="str">
        <f>IF(B8&gt;0,"OK","FAIL")</f>
        <v>OK</v>
      </c>
      <c r="G8" s="4" t="s">
        <v>696</v>
      </c>
    </row>
    <row r="9" spans="1:7">
      <c r="A9" s="4" t="s">
        <v>697</v>
      </c>
      <c r="B9" s="2">
        <f>'Ultra-Low Budget'!G196</f>
        <v>259899.5465</v>
      </c>
      <c r="C9" s="2">
        <f>Summary!C5</f>
        <v>259899.5465</v>
      </c>
      <c r="D9" s="2">
        <f t="shared" si="0"/>
        <v>0</v>
      </c>
      <c r="E9" s="2">
        <v>0.01</v>
      </c>
      <c r="F9" s="1" t="str">
        <f>IF(ABS(D9)&lt;=E9,"OK","FAIL")</f>
        <v>OK</v>
      </c>
      <c r="G9" s="4" t="s">
        <v>692</v>
      </c>
    </row>
    <row r="10" spans="1:7" ht="26">
      <c r="A10" s="4" t="s">
        <v>698</v>
      </c>
      <c r="B10" s="2">
        <f>'Ultra-Low Budget'!G196</f>
        <v>259899.5465</v>
      </c>
      <c r="C10" s="2">
        <v>300000</v>
      </c>
      <c r="D10" s="2">
        <f t="shared" si="0"/>
        <v>-40100.453500000003</v>
      </c>
      <c r="E10" s="2">
        <v>0</v>
      </c>
      <c r="F10" s="1" t="str">
        <f>IF(B10&lt;=C10,"OK","FAIL")</f>
        <v>OK</v>
      </c>
      <c r="G10" s="4" t="s">
        <v>699</v>
      </c>
    </row>
    <row r="11" spans="1:7">
      <c r="A11" s="4" t="s">
        <v>700</v>
      </c>
      <c r="B11" s="2">
        <f>'Ultra-Low Budget'!G93</f>
        <v>7785</v>
      </c>
      <c r="C11" s="2">
        <v>1</v>
      </c>
      <c r="D11" s="2">
        <f t="shared" si="0"/>
        <v>7784</v>
      </c>
      <c r="E11" s="2">
        <v>0</v>
      </c>
      <c r="F11" s="1" t="str">
        <f>IF(B11&gt;0,"OK","FAIL")</f>
        <v>OK</v>
      </c>
      <c r="G11" s="4" t="s">
        <v>696</v>
      </c>
    </row>
    <row r="12" spans="1:7">
      <c r="A12" s="4" t="s">
        <v>701</v>
      </c>
      <c r="B12" s="2">
        <f>'Low Budget'!G196</f>
        <v>664971.03200000001</v>
      </c>
      <c r="C12" s="2">
        <f>Summary!D5</f>
        <v>664971.03200000001</v>
      </c>
      <c r="D12" s="2">
        <f t="shared" si="0"/>
        <v>0</v>
      </c>
      <c r="E12" s="2">
        <v>0.01</v>
      </c>
      <c r="F12" s="1" t="str">
        <f>IF(ABS(D12)&lt;=E12,"OK","FAIL")</f>
        <v>OK</v>
      </c>
      <c r="G12" s="4" t="s">
        <v>692</v>
      </c>
    </row>
    <row r="13" spans="1:7" ht="26">
      <c r="A13" s="4" t="s">
        <v>702</v>
      </c>
      <c r="B13" s="2">
        <f>'Low Budget'!G196</f>
        <v>664971.03200000001</v>
      </c>
      <c r="C13" s="2">
        <v>700000</v>
      </c>
      <c r="D13" s="2">
        <f t="shared" si="0"/>
        <v>-35028.967999999993</v>
      </c>
      <c r="E13" s="2">
        <v>0</v>
      </c>
      <c r="F13" s="1" t="str">
        <f>IF(B13&lt;=C13,"OK","FAIL")</f>
        <v>OK</v>
      </c>
      <c r="G13" s="4" t="s">
        <v>703</v>
      </c>
    </row>
    <row r="14" spans="1:7">
      <c r="A14" s="4" t="s">
        <v>704</v>
      </c>
      <c r="B14" s="2">
        <f>'Low Budget'!G93</f>
        <v>17220</v>
      </c>
      <c r="C14" s="2">
        <v>1</v>
      </c>
      <c r="D14" s="2">
        <f t="shared" si="0"/>
        <v>17219</v>
      </c>
      <c r="E14" s="2">
        <v>0</v>
      </c>
      <c r="F14" s="1" t="str">
        <f>IF(B14&gt;0,"OK","FAIL")</f>
        <v>OK</v>
      </c>
      <c r="G14" s="4" t="s">
        <v>696</v>
      </c>
    </row>
    <row r="15" spans="1:7">
      <c r="A15" s="4" t="s">
        <v>705</v>
      </c>
      <c r="B15" s="2">
        <f>'Production Company'!G196</f>
        <v>1791390.4271999998</v>
      </c>
      <c r="C15" s="2">
        <f>Summary!E5</f>
        <v>1791390.4271999998</v>
      </c>
      <c r="D15" s="2">
        <f t="shared" si="0"/>
        <v>0</v>
      </c>
      <c r="E15" s="2">
        <v>0.01</v>
      </c>
      <c r="F15" s="1" t="str">
        <f>IF(ABS(D15)&lt;=E15,"OK","FAIL")</f>
        <v>OK</v>
      </c>
      <c r="G15" s="4" t="s">
        <v>692</v>
      </c>
    </row>
    <row r="16" spans="1:7" ht="26">
      <c r="A16" s="4" t="s">
        <v>706</v>
      </c>
      <c r="B16" s="2">
        <f>'Production Company'!G196</f>
        <v>1791390.4271999998</v>
      </c>
      <c r="C16" s="2">
        <v>2000000</v>
      </c>
      <c r="D16" s="2">
        <f t="shared" si="0"/>
        <v>-208609.5728000002</v>
      </c>
      <c r="E16" s="2">
        <v>0</v>
      </c>
      <c r="F16" s="1" t="str">
        <f>IF(B16&lt;=C16,"OK","FAIL")</f>
        <v>OK</v>
      </c>
      <c r="G16" s="4" t="s">
        <v>707</v>
      </c>
    </row>
    <row r="17" spans="1:7">
      <c r="A17" s="4" t="s">
        <v>708</v>
      </c>
      <c r="B17" s="2">
        <f>'Production Company'!G93</f>
        <v>40275</v>
      </c>
      <c r="C17" s="2">
        <v>1</v>
      </c>
      <c r="D17" s="2">
        <f t="shared" si="0"/>
        <v>40274</v>
      </c>
      <c r="E17" s="2">
        <v>0</v>
      </c>
      <c r="F17" s="1" t="str">
        <f>IF(B17&gt;0,"OK","FAIL")</f>
        <v>OK</v>
      </c>
      <c r="G17" s="4" t="s">
        <v>696</v>
      </c>
    </row>
  </sheetData>
  <mergeCells count="2">
    <mergeCell ref="A1:G1"/>
    <mergeCell ref="C3:G3"/>
  </mergeCells>
  <conditionalFormatting sqref="F6:F17">
    <cfRule type="containsText" dxfId="1" priority="1" operator="containsText" text="OK"/>
    <cfRule type="containsText" dxfId="0" priority="2" operator="containsText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Assumptions</vt:lpstr>
      <vt:lpstr>Micro Budget</vt:lpstr>
      <vt:lpstr>Ultra-Low Budget</vt:lpstr>
      <vt:lpstr>Low Budget</vt:lpstr>
      <vt:lpstr>Production Company</vt:lpstr>
      <vt:lpstr>Props Comparison</vt:lpstr>
      <vt:lpstr>Sources</vt:lpstr>
      <vt:lpstr>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B. Haley</dc:creator>
  <cp:lastModifiedBy>Gary B. Haley</cp:lastModifiedBy>
  <dcterms:created xsi:type="dcterms:W3CDTF">2026-08-16T00:55:25Z</dcterms:created>
  <dcterms:modified xsi:type="dcterms:W3CDTF">2026-08-16T00:55:25Z</dcterms:modified>
</cp:coreProperties>
</file>